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680" yWindow="-120" windowWidth="19420" windowHeight="11020"/>
  </bookViews>
  <sheets>
    <sheet name="BIEU 01a" sheetId="2" r:id="rId1"/>
    <sheet name="Sheet1" sheetId="4" r:id="rId2"/>
    <sheet name="BIEU 02 TTTH" sheetId="3" state="hidden" r:id="rId3"/>
  </sheets>
  <externalReferences>
    <externalReference r:id="rId4"/>
  </externalReferences>
  <definedNames>
    <definedName name="_xlnm.Print_Area" localSheetId="0">'BIEU 01a'!$A$1:$R$398</definedName>
    <definedName name="_xlnm.Print_Titles" localSheetId="0">'BIEU 01a'!$14:$17</definedName>
  </definedNames>
  <calcPr calcId="181029"/>
</workbook>
</file>

<file path=xl/calcChain.xml><?xml version="1.0" encoding="utf-8"?>
<calcChain xmlns="http://schemas.openxmlformats.org/spreadsheetml/2006/main">
  <c r="S194" i="2" l="1"/>
  <c r="K263" i="2"/>
  <c r="K261" i="2" s="1"/>
  <c r="K264" i="2"/>
  <c r="K265" i="2"/>
  <c r="K266" i="2"/>
  <c r="K267" i="2"/>
  <c r="K268" i="2"/>
  <c r="K269" i="2"/>
  <c r="K270" i="2"/>
  <c r="K271" i="2"/>
  <c r="K272" i="2"/>
  <c r="K273" i="2"/>
  <c r="K274" i="2"/>
  <c r="K275" i="2"/>
  <c r="K276" i="2"/>
  <c r="K277" i="2"/>
  <c r="K262" i="2"/>
  <c r="K253" i="2"/>
  <c r="H194" i="2"/>
  <c r="I194" i="2"/>
  <c r="J194" i="2"/>
  <c r="L194" i="2"/>
  <c r="N194" i="2"/>
  <c r="O194" i="2"/>
  <c r="P194" i="2"/>
  <c r="G194" i="2"/>
  <c r="H195" i="2"/>
  <c r="I195" i="2"/>
  <c r="J195" i="2"/>
  <c r="K195" i="2"/>
  <c r="L195" i="2"/>
  <c r="M195" i="2"/>
  <c r="N195" i="2"/>
  <c r="O195" i="2"/>
  <c r="P195" i="2"/>
  <c r="G195" i="2"/>
  <c r="H206" i="2"/>
  <c r="I206" i="2"/>
  <c r="J206" i="2"/>
  <c r="K206" i="2"/>
  <c r="L206" i="2"/>
  <c r="M206" i="2"/>
  <c r="N206" i="2"/>
  <c r="O206" i="2"/>
  <c r="P206" i="2"/>
  <c r="G205" i="2"/>
  <c r="H276" i="2"/>
  <c r="I276" i="2"/>
  <c r="J276" i="2"/>
  <c r="L276" i="2"/>
  <c r="M276" i="2"/>
  <c r="N276" i="2"/>
  <c r="O276" i="2"/>
  <c r="P276" i="2"/>
  <c r="N275" i="2"/>
  <c r="N277" i="2"/>
  <c r="H261" i="2"/>
  <c r="I261" i="2"/>
  <c r="J261" i="2"/>
  <c r="L261" i="2"/>
  <c r="M261" i="2"/>
  <c r="M260" i="2" s="1"/>
  <c r="M194" i="2" s="1"/>
  <c r="N261" i="2"/>
  <c r="O261" i="2"/>
  <c r="P261" i="2"/>
  <c r="N263" i="2"/>
  <c r="N264" i="2"/>
  <c r="N265" i="2"/>
  <c r="N266" i="2"/>
  <c r="N267" i="2"/>
  <c r="N268" i="2"/>
  <c r="N269" i="2"/>
  <c r="N270" i="2"/>
  <c r="N271" i="2"/>
  <c r="N272" i="2"/>
  <c r="N273" i="2"/>
  <c r="N274" i="2"/>
  <c r="N262" i="2"/>
  <c r="I260" i="2"/>
  <c r="J260" i="2"/>
  <c r="G260" i="2"/>
  <c r="G276" i="2"/>
  <c r="G261" i="2"/>
  <c r="K259" i="2"/>
  <c r="K288" i="2"/>
  <c r="K289" i="2"/>
  <c r="K290" i="2"/>
  <c r="K287" i="2"/>
  <c r="H286" i="2"/>
  <c r="I286" i="2"/>
  <c r="J286" i="2"/>
  <c r="L286" i="2"/>
  <c r="M286" i="2"/>
  <c r="N286" i="2"/>
  <c r="O286" i="2"/>
  <c r="P286" i="2"/>
  <c r="G286" i="2"/>
  <c r="K280" i="2"/>
  <c r="K281" i="2"/>
  <c r="K282" i="2"/>
  <c r="K283" i="2"/>
  <c r="K284" i="2"/>
  <c r="K285" i="2"/>
  <c r="K279" i="2"/>
  <c r="N255" i="2"/>
  <c r="N256" i="2"/>
  <c r="N257" i="2"/>
  <c r="N258" i="2"/>
  <c r="N254" i="2"/>
  <c r="K255" i="2"/>
  <c r="K256" i="2"/>
  <c r="K257" i="2"/>
  <c r="K258" i="2"/>
  <c r="K254" i="2"/>
  <c r="G253" i="2"/>
  <c r="N246" i="2"/>
  <c r="N247" i="2"/>
  <c r="N248" i="2"/>
  <c r="N249" i="2"/>
  <c r="N250" i="2"/>
  <c r="N251" i="2"/>
  <c r="N252" i="2"/>
  <c r="N245" i="2"/>
  <c r="K246" i="2"/>
  <c r="K247" i="2"/>
  <c r="K248" i="2"/>
  <c r="K249" i="2"/>
  <c r="K250" i="2"/>
  <c r="K251" i="2"/>
  <c r="K252" i="2"/>
  <c r="K245" i="2"/>
  <c r="M253" i="2"/>
  <c r="N240" i="2"/>
  <c r="N241" i="2"/>
  <c r="N242" i="2"/>
  <c r="N243" i="2"/>
  <c r="N239" i="2"/>
  <c r="K240" i="2"/>
  <c r="K241" i="2"/>
  <c r="K242" i="2"/>
  <c r="K243" i="2"/>
  <c r="K239" i="2"/>
  <c r="H238" i="2"/>
  <c r="I238" i="2"/>
  <c r="J238" i="2"/>
  <c r="L238" i="2"/>
  <c r="M238" i="2"/>
  <c r="O238" i="2"/>
  <c r="P238" i="2"/>
  <c r="G238" i="2"/>
  <c r="N218" i="2"/>
  <c r="N208" i="2"/>
  <c r="N209" i="2"/>
  <c r="N210" i="2"/>
  <c r="N211" i="2"/>
  <c r="N212" i="2"/>
  <c r="N213" i="2"/>
  <c r="N214" i="2"/>
  <c r="N215" i="2"/>
  <c r="N216" i="2"/>
  <c r="N207" i="2"/>
  <c r="N197" i="2"/>
  <c r="N198" i="2"/>
  <c r="N199" i="2"/>
  <c r="N200" i="2"/>
  <c r="N201" i="2"/>
  <c r="N202" i="2"/>
  <c r="N203" i="2"/>
  <c r="N204" i="2"/>
  <c r="N196" i="2"/>
  <c r="K197" i="2"/>
  <c r="K198" i="2"/>
  <c r="K199" i="2"/>
  <c r="K200" i="2"/>
  <c r="K201" i="2"/>
  <c r="K202" i="2"/>
  <c r="K203" i="2"/>
  <c r="K204" i="2"/>
  <c r="K196" i="2"/>
  <c r="P260" i="2" l="1"/>
  <c r="L260" i="2"/>
  <c r="H260" i="2"/>
  <c r="O260" i="2"/>
  <c r="K260" i="2"/>
  <c r="K194" i="2" s="1"/>
  <c r="N260" i="2"/>
  <c r="K286" i="2"/>
  <c r="N244" i="2"/>
  <c r="N238" i="2"/>
  <c r="K238" i="2"/>
  <c r="C92" i="2" l="1"/>
  <c r="C91" i="2"/>
  <c r="C93" i="2" s="1"/>
  <c r="G94" i="2"/>
  <c r="G58" i="2"/>
  <c r="C44" i="2"/>
  <c r="G40" i="2"/>
  <c r="G27" i="2" l="1"/>
  <c r="O27" i="2" l="1"/>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O52" i="2"/>
  <c r="P52" i="2"/>
  <c r="O53" i="2"/>
  <c r="P53" i="2"/>
  <c r="O54" i="2"/>
  <c r="P54" i="2"/>
  <c r="O55" i="2"/>
  <c r="P55" i="2"/>
  <c r="O56" i="2"/>
  <c r="P56" i="2"/>
  <c r="O57" i="2"/>
  <c r="P57" i="2"/>
  <c r="O58" i="2"/>
  <c r="P58" i="2"/>
  <c r="O59" i="2"/>
  <c r="P59" i="2"/>
  <c r="O60" i="2"/>
  <c r="P60" i="2"/>
  <c r="O61" i="2"/>
  <c r="P61" i="2"/>
  <c r="O62" i="2"/>
  <c r="P62" i="2"/>
  <c r="O63" i="2"/>
  <c r="P63" i="2"/>
  <c r="O64" i="2"/>
  <c r="P64" i="2"/>
  <c r="O65" i="2"/>
  <c r="P65" i="2"/>
  <c r="O66" i="2"/>
  <c r="P66" i="2"/>
  <c r="O67" i="2"/>
  <c r="P67" i="2"/>
  <c r="O68" i="2"/>
  <c r="P68" i="2"/>
  <c r="O69" i="2"/>
  <c r="P69" i="2"/>
  <c r="O70" i="2"/>
  <c r="P70" i="2"/>
  <c r="O71" i="2"/>
  <c r="P71" i="2"/>
  <c r="O72" i="2"/>
  <c r="P72" i="2"/>
  <c r="O73" i="2"/>
  <c r="P73" i="2"/>
  <c r="O74" i="2"/>
  <c r="P74" i="2"/>
  <c r="O75" i="2"/>
  <c r="P75" i="2"/>
  <c r="O76" i="2"/>
  <c r="P76" i="2"/>
  <c r="O77" i="2"/>
  <c r="P77" i="2"/>
  <c r="O78" i="2"/>
  <c r="P78" i="2"/>
  <c r="O79" i="2"/>
  <c r="P79" i="2"/>
  <c r="O80" i="2"/>
  <c r="P80" i="2"/>
  <c r="O81" i="2"/>
  <c r="P81" i="2"/>
  <c r="O82" i="2"/>
  <c r="P82" i="2"/>
  <c r="O83" i="2"/>
  <c r="P83" i="2"/>
  <c r="O84" i="2"/>
  <c r="P84" i="2"/>
  <c r="O85" i="2"/>
  <c r="P85" i="2"/>
  <c r="O86" i="2"/>
  <c r="P86" i="2"/>
  <c r="O87" i="2"/>
  <c r="P87" i="2"/>
  <c r="O88" i="2"/>
  <c r="P88" i="2"/>
  <c r="O89" i="2"/>
  <c r="P89" i="2"/>
  <c r="O90" i="2"/>
  <c r="P90" i="2"/>
  <c r="O91" i="2"/>
  <c r="P91" i="2"/>
  <c r="O92" i="2"/>
  <c r="P92" i="2"/>
  <c r="O93" i="2"/>
  <c r="P93" i="2"/>
  <c r="O94" i="2"/>
  <c r="P94" i="2"/>
  <c r="O95" i="2"/>
  <c r="P95" i="2"/>
  <c r="O96" i="2"/>
  <c r="P96" i="2"/>
  <c r="O97" i="2"/>
  <c r="P97" i="2"/>
  <c r="O98" i="2"/>
  <c r="P98" i="2"/>
  <c r="O99" i="2"/>
  <c r="P99" i="2"/>
  <c r="O100" i="2"/>
  <c r="P100" i="2"/>
  <c r="O101" i="2"/>
  <c r="P101" i="2"/>
  <c r="O102" i="2"/>
  <c r="P102" i="2"/>
  <c r="O103" i="2"/>
  <c r="P103" i="2"/>
  <c r="O104" i="2"/>
  <c r="P104" i="2"/>
  <c r="O105" i="2"/>
  <c r="P105" i="2"/>
  <c r="O106" i="2"/>
  <c r="P106" i="2"/>
  <c r="O107" i="2"/>
  <c r="P107" i="2"/>
  <c r="O108" i="2"/>
  <c r="P108" i="2"/>
  <c r="O109" i="2"/>
  <c r="P109" i="2"/>
  <c r="O110" i="2"/>
  <c r="P110" i="2"/>
  <c r="O111" i="2"/>
  <c r="P111" i="2"/>
  <c r="O112" i="2"/>
  <c r="P112" i="2"/>
  <c r="N112" i="2" s="1"/>
  <c r="O113" i="2"/>
  <c r="P113" i="2"/>
  <c r="O114" i="2"/>
  <c r="P114" i="2"/>
  <c r="O115" i="2"/>
  <c r="P115" i="2"/>
  <c r="O116" i="2"/>
  <c r="P116" i="2"/>
  <c r="O117" i="2"/>
  <c r="P117" i="2"/>
  <c r="O118" i="2"/>
  <c r="P118" i="2"/>
  <c r="O119" i="2"/>
  <c r="P119" i="2"/>
  <c r="O120" i="2"/>
  <c r="P120" i="2"/>
  <c r="O121" i="2"/>
  <c r="P121" i="2"/>
  <c r="O122" i="2"/>
  <c r="P122" i="2"/>
  <c r="O123" i="2"/>
  <c r="P123" i="2"/>
  <c r="O124" i="2"/>
  <c r="P124" i="2"/>
  <c r="O125" i="2"/>
  <c r="P125" i="2"/>
  <c r="O126" i="2"/>
  <c r="P126" i="2"/>
  <c r="O127" i="2"/>
  <c r="P127" i="2"/>
  <c r="O128" i="2"/>
  <c r="P128" i="2"/>
  <c r="O129" i="2"/>
  <c r="P129" i="2"/>
  <c r="O130" i="2"/>
  <c r="P130" i="2"/>
  <c r="O131" i="2"/>
  <c r="P131" i="2"/>
  <c r="O132" i="2"/>
  <c r="P132" i="2"/>
  <c r="O133" i="2"/>
  <c r="P133" i="2"/>
  <c r="O134" i="2"/>
  <c r="P134" i="2"/>
  <c r="O135" i="2"/>
  <c r="P135" i="2"/>
  <c r="O136" i="2"/>
  <c r="P136" i="2"/>
  <c r="O137" i="2"/>
  <c r="P137" i="2"/>
  <c r="O138" i="2"/>
  <c r="P138" i="2"/>
  <c r="O139" i="2"/>
  <c r="P139" i="2"/>
  <c r="O140" i="2"/>
  <c r="P140" i="2"/>
  <c r="O141" i="2"/>
  <c r="P141" i="2"/>
  <c r="O142" i="2"/>
  <c r="P142" i="2"/>
  <c r="O143" i="2"/>
  <c r="P143" i="2"/>
  <c r="O144" i="2"/>
  <c r="P144" i="2"/>
  <c r="O145" i="2"/>
  <c r="P145" i="2"/>
  <c r="O146" i="2"/>
  <c r="P146" i="2"/>
  <c r="O147" i="2"/>
  <c r="P147" i="2"/>
  <c r="O148" i="2"/>
  <c r="P148" i="2"/>
  <c r="O149" i="2"/>
  <c r="P149" i="2"/>
  <c r="O150" i="2"/>
  <c r="P150" i="2"/>
  <c r="O151" i="2"/>
  <c r="P151" i="2"/>
  <c r="O152" i="2"/>
  <c r="P152" i="2"/>
  <c r="O153" i="2"/>
  <c r="P153" i="2"/>
  <c r="O154" i="2"/>
  <c r="P154" i="2"/>
  <c r="O155" i="2"/>
  <c r="P155" i="2"/>
  <c r="O156" i="2"/>
  <c r="P156" i="2"/>
  <c r="O157" i="2"/>
  <c r="P157" i="2"/>
  <c r="O158" i="2"/>
  <c r="P158" i="2"/>
  <c r="O159" i="2"/>
  <c r="P159" i="2"/>
  <c r="O160" i="2"/>
  <c r="P160" i="2"/>
  <c r="O161" i="2"/>
  <c r="P161" i="2"/>
  <c r="O162" i="2"/>
  <c r="P162" i="2"/>
  <c r="O163" i="2"/>
  <c r="P163" i="2"/>
  <c r="O164" i="2"/>
  <c r="P164" i="2"/>
  <c r="O165" i="2"/>
  <c r="P165" i="2"/>
  <c r="O166" i="2"/>
  <c r="P166" i="2"/>
  <c r="O167" i="2"/>
  <c r="P167" i="2"/>
  <c r="O168" i="2"/>
  <c r="P168" i="2"/>
  <c r="O169" i="2"/>
  <c r="P169" i="2"/>
  <c r="O170" i="2"/>
  <c r="P170" i="2"/>
  <c r="O171" i="2"/>
  <c r="P171" i="2"/>
  <c r="O172" i="2"/>
  <c r="P172" i="2"/>
  <c r="O173" i="2"/>
  <c r="P173" i="2"/>
  <c r="O174" i="2"/>
  <c r="P174" i="2"/>
  <c r="O175" i="2"/>
  <c r="P175" i="2"/>
  <c r="O176" i="2"/>
  <c r="P176" i="2"/>
  <c r="O177" i="2"/>
  <c r="P177" i="2"/>
  <c r="O178" i="2"/>
  <c r="P178" i="2"/>
  <c r="O179" i="2"/>
  <c r="P179" i="2"/>
  <c r="O180" i="2"/>
  <c r="P180" i="2"/>
  <c r="O181" i="2"/>
  <c r="P181" i="2"/>
  <c r="O182" i="2"/>
  <c r="P182" i="2"/>
  <c r="O183" i="2"/>
  <c r="P183" i="2"/>
  <c r="O184" i="2"/>
  <c r="P184" i="2"/>
  <c r="O185" i="2"/>
  <c r="P185" i="2"/>
  <c r="O186" i="2"/>
  <c r="P186" i="2"/>
  <c r="O187" i="2"/>
  <c r="P187" i="2"/>
  <c r="O188" i="2"/>
  <c r="P188" i="2"/>
  <c r="O189" i="2"/>
  <c r="P189" i="2"/>
  <c r="O190" i="2"/>
  <c r="P190" i="2"/>
  <c r="O191" i="2"/>
  <c r="P191" i="2"/>
  <c r="P26" i="2"/>
  <c r="P25" i="2" s="1"/>
  <c r="O26" i="2"/>
  <c r="O25" i="2" s="1"/>
  <c r="M41" i="2"/>
  <c r="H25" i="2"/>
  <c r="H27" i="2"/>
  <c r="H31" i="2"/>
  <c r="G37" i="2"/>
  <c r="G42" i="2"/>
  <c r="H56" i="2"/>
  <c r="G56" i="2"/>
  <c r="J60" i="2"/>
  <c r="J58" i="2"/>
  <c r="J75" i="2"/>
  <c r="J28" i="2"/>
  <c r="J29" i="2"/>
  <c r="J30" i="2"/>
  <c r="J32" i="2"/>
  <c r="J33" i="2"/>
  <c r="J35" i="2"/>
  <c r="J34" i="2" s="1"/>
  <c r="J38" i="2"/>
  <c r="J39" i="2"/>
  <c r="J40" i="2"/>
  <c r="J41" i="2"/>
  <c r="J43" i="2"/>
  <c r="J44" i="2"/>
  <c r="J45" i="2"/>
  <c r="J46" i="2"/>
  <c r="J47" i="2"/>
  <c r="J48" i="2"/>
  <c r="J49" i="2"/>
  <c r="J50" i="2"/>
  <c r="J51" i="2"/>
  <c r="J52" i="2"/>
  <c r="J53" i="2"/>
  <c r="J54" i="2"/>
  <c r="J57" i="2"/>
  <c r="J56" i="2" s="1"/>
  <c r="J59" i="2"/>
  <c r="J63" i="2"/>
  <c r="J64" i="2"/>
  <c r="J65" i="2"/>
  <c r="J66" i="2"/>
  <c r="J67" i="2"/>
  <c r="J69" i="2"/>
  <c r="J70" i="2"/>
  <c r="J71" i="2"/>
  <c r="J73" i="2"/>
  <c r="J74" i="2"/>
  <c r="J81" i="2"/>
  <c r="J82" i="2"/>
  <c r="J83" i="2"/>
  <c r="J84" i="2"/>
  <c r="J85" i="2"/>
  <c r="J86" i="2"/>
  <c r="J87" i="2"/>
  <c r="J89" i="2"/>
  <c r="J90" i="2"/>
  <c r="J91" i="2"/>
  <c r="J92" i="2"/>
  <c r="J93" i="2"/>
  <c r="J95" i="2"/>
  <c r="J96" i="2"/>
  <c r="J97" i="2"/>
  <c r="J98" i="2"/>
  <c r="J101" i="2"/>
  <c r="J100" i="2" s="1"/>
  <c r="J102" i="2"/>
  <c r="J103" i="2"/>
  <c r="J108" i="2"/>
  <c r="J109" i="2"/>
  <c r="J110" i="2"/>
  <c r="J111" i="2"/>
  <c r="J112" i="2"/>
  <c r="J113" i="2"/>
  <c r="J114" i="2"/>
  <c r="J115" i="2"/>
  <c r="J116" i="2"/>
  <c r="J117" i="2"/>
  <c r="J118" i="2"/>
  <c r="J119" i="2"/>
  <c r="J121" i="2"/>
  <c r="J122" i="2"/>
  <c r="J123" i="2"/>
  <c r="J124" i="2"/>
  <c r="J125" i="2"/>
  <c r="J126" i="2"/>
  <c r="J127" i="2"/>
  <c r="J131" i="2"/>
  <c r="J132" i="2"/>
  <c r="J135" i="2"/>
  <c r="J134" i="2" s="1"/>
  <c r="J133" i="2" s="1"/>
  <c r="J138" i="2"/>
  <c r="J137" i="2" s="1"/>
  <c r="J140" i="2"/>
  <c r="J141" i="2"/>
  <c r="J142" i="2"/>
  <c r="J145" i="2"/>
  <c r="J146" i="2"/>
  <c r="J148" i="2"/>
  <c r="J149" i="2"/>
  <c r="J153" i="2"/>
  <c r="J154" i="2"/>
  <c r="J155" i="2"/>
  <c r="J158" i="2"/>
  <c r="J159" i="2"/>
  <c r="J160" i="2"/>
  <c r="J161" i="2"/>
  <c r="J162" i="2"/>
  <c r="J164" i="2"/>
  <c r="J165" i="2"/>
  <c r="J166" i="2"/>
  <c r="J168" i="2"/>
  <c r="J169" i="2"/>
  <c r="J173" i="2"/>
  <c r="J174" i="2"/>
  <c r="J175" i="2"/>
  <c r="J176" i="2"/>
  <c r="J177" i="2"/>
  <c r="J178" i="2"/>
  <c r="J179" i="2"/>
  <c r="J180" i="2"/>
  <c r="J182" i="2"/>
  <c r="J183" i="2"/>
  <c r="J185" i="2"/>
  <c r="J186" i="2"/>
  <c r="J187" i="2"/>
  <c r="J188" i="2"/>
  <c r="J189" i="2"/>
  <c r="J191" i="2"/>
  <c r="J190" i="2" s="1"/>
  <c r="J26" i="2"/>
  <c r="J25" i="2" s="1"/>
  <c r="H68" i="2"/>
  <c r="G68" i="2"/>
  <c r="H62" i="2"/>
  <c r="H190" i="2"/>
  <c r="H184" i="2"/>
  <c r="G184" i="2"/>
  <c r="H181" i="2"/>
  <c r="G181" i="2"/>
  <c r="H172" i="2"/>
  <c r="G172" i="2"/>
  <c r="H167" i="2"/>
  <c r="G167" i="2"/>
  <c r="H163" i="2"/>
  <c r="G163" i="2"/>
  <c r="H157" i="2"/>
  <c r="G157" i="2"/>
  <c r="H152" i="2"/>
  <c r="G152" i="2"/>
  <c r="H147" i="2"/>
  <c r="G147" i="2"/>
  <c r="H144" i="2"/>
  <c r="H143" i="2" s="1"/>
  <c r="G144" i="2"/>
  <c r="G143" i="2" s="1"/>
  <c r="H139" i="2"/>
  <c r="G139" i="2"/>
  <c r="L40" i="2"/>
  <c r="L41" i="2"/>
  <c r="L28" i="2"/>
  <c r="L29" i="2"/>
  <c r="L30" i="2"/>
  <c r="L32" i="2"/>
  <c r="L33" i="2"/>
  <c r="L35" i="2"/>
  <c r="L34" i="2" s="1"/>
  <c r="L38" i="2"/>
  <c r="L39" i="2"/>
  <c r="L43" i="2"/>
  <c r="L44" i="2"/>
  <c r="L45" i="2"/>
  <c r="L46" i="2"/>
  <c r="L47" i="2"/>
  <c r="L48" i="2"/>
  <c r="L49" i="2"/>
  <c r="L50" i="2"/>
  <c r="L51" i="2"/>
  <c r="L52" i="2"/>
  <c r="L54" i="2"/>
  <c r="L53" i="2" s="1"/>
  <c r="L57" i="2"/>
  <c r="L56" i="2" s="1"/>
  <c r="L58" i="2"/>
  <c r="L59" i="2"/>
  <c r="L60" i="2"/>
  <c r="L63" i="2"/>
  <c r="L64" i="2"/>
  <c r="L65" i="2"/>
  <c r="L66" i="2"/>
  <c r="L67" i="2"/>
  <c r="L69" i="2"/>
  <c r="L70" i="2"/>
  <c r="L71" i="2"/>
  <c r="L73" i="2"/>
  <c r="L74" i="2"/>
  <c r="L75" i="2"/>
  <c r="L80" i="2"/>
  <c r="L81" i="2"/>
  <c r="L82" i="2"/>
  <c r="L83" i="2"/>
  <c r="L84" i="2"/>
  <c r="L85" i="2"/>
  <c r="L86" i="2"/>
  <c r="L87" i="2"/>
  <c r="L88" i="2"/>
  <c r="L89" i="2"/>
  <c r="L90" i="2"/>
  <c r="L91" i="2"/>
  <c r="L92" i="2"/>
  <c r="L93" i="2"/>
  <c r="L94" i="2"/>
  <c r="L95" i="2"/>
  <c r="L96" i="2"/>
  <c r="L97" i="2"/>
  <c r="L98" i="2"/>
  <c r="L101" i="2"/>
  <c r="L100" i="2" s="1"/>
  <c r="L102" i="2"/>
  <c r="L103" i="2"/>
  <c r="L108" i="2"/>
  <c r="L109" i="2"/>
  <c r="L110" i="2"/>
  <c r="L111" i="2"/>
  <c r="L112" i="2"/>
  <c r="L113" i="2"/>
  <c r="L114" i="2"/>
  <c r="L115" i="2"/>
  <c r="L116" i="2"/>
  <c r="L117" i="2"/>
  <c r="L118" i="2"/>
  <c r="L119" i="2"/>
  <c r="L121" i="2"/>
  <c r="L122" i="2"/>
  <c r="L123" i="2"/>
  <c r="L124" i="2"/>
  <c r="L125" i="2"/>
  <c r="L126" i="2"/>
  <c r="L127" i="2"/>
  <c r="L131" i="2"/>
  <c r="L132" i="2"/>
  <c r="L135" i="2"/>
  <c r="L134" i="2" s="1"/>
  <c r="L133" i="2" s="1"/>
  <c r="L140" i="2"/>
  <c r="L141" i="2"/>
  <c r="L142" i="2"/>
  <c r="L145" i="2"/>
  <c r="L146" i="2"/>
  <c r="L148" i="2"/>
  <c r="L149" i="2"/>
  <c r="L153" i="2"/>
  <c r="L154" i="2"/>
  <c r="L155" i="2"/>
  <c r="L158" i="2"/>
  <c r="L159" i="2"/>
  <c r="L160" i="2"/>
  <c r="L161" i="2"/>
  <c r="L162" i="2"/>
  <c r="L164" i="2"/>
  <c r="L165" i="2"/>
  <c r="L166" i="2"/>
  <c r="L168" i="2"/>
  <c r="L169" i="2"/>
  <c r="L173" i="2"/>
  <c r="L174" i="2"/>
  <c r="L175" i="2"/>
  <c r="L176" i="2"/>
  <c r="L177" i="2"/>
  <c r="L178" i="2"/>
  <c r="L179" i="2"/>
  <c r="L180" i="2"/>
  <c r="L182" i="2"/>
  <c r="L183" i="2"/>
  <c r="L185" i="2"/>
  <c r="L186" i="2"/>
  <c r="L187" i="2"/>
  <c r="L188" i="2"/>
  <c r="L189" i="2"/>
  <c r="L191" i="2"/>
  <c r="L190" i="2" s="1"/>
  <c r="L26" i="2"/>
  <c r="L25" i="2" s="1"/>
  <c r="H134" i="2"/>
  <c r="H133" i="2" s="1"/>
  <c r="G134" i="2"/>
  <c r="G133" i="2" s="1"/>
  <c r="H130" i="2"/>
  <c r="H129" i="2" s="1"/>
  <c r="H128" i="2" s="1"/>
  <c r="G130" i="2"/>
  <c r="G129" i="2" s="1"/>
  <c r="G128" i="2" s="1"/>
  <c r="H120" i="2"/>
  <c r="G120" i="2"/>
  <c r="H107" i="2"/>
  <c r="G107" i="2"/>
  <c r="H101" i="2"/>
  <c r="H100" i="2" s="1"/>
  <c r="G101" i="2"/>
  <c r="G100" i="2" s="1"/>
  <c r="H88" i="2"/>
  <c r="G88" i="2"/>
  <c r="G80" i="2"/>
  <c r="H72" i="2"/>
  <c r="G72" i="2"/>
  <c r="G62" i="2"/>
  <c r="H53" i="2"/>
  <c r="G53" i="2"/>
  <c r="H42" i="2"/>
  <c r="H37" i="2"/>
  <c r="G34" i="2"/>
  <c r="H34" i="2"/>
  <c r="G31" i="2"/>
  <c r="G25" i="2"/>
  <c r="I28" i="2"/>
  <c r="M28" i="2"/>
  <c r="I29" i="2"/>
  <c r="M29" i="2"/>
  <c r="I30" i="2"/>
  <c r="M30" i="2"/>
  <c r="I32" i="2"/>
  <c r="M32" i="2"/>
  <c r="I33" i="2"/>
  <c r="M33" i="2"/>
  <c r="I35" i="2"/>
  <c r="I34" i="2" s="1"/>
  <c r="M35" i="2"/>
  <c r="I38" i="2"/>
  <c r="M38" i="2"/>
  <c r="I39" i="2"/>
  <c r="M39" i="2"/>
  <c r="I40" i="2"/>
  <c r="M40" i="2"/>
  <c r="I41" i="2"/>
  <c r="I43" i="2"/>
  <c r="M43" i="2"/>
  <c r="I44" i="2"/>
  <c r="M44" i="2"/>
  <c r="I45" i="2"/>
  <c r="M45" i="2"/>
  <c r="I46" i="2"/>
  <c r="M46" i="2"/>
  <c r="I47" i="2"/>
  <c r="M47" i="2"/>
  <c r="I48" i="2"/>
  <c r="M48" i="2"/>
  <c r="I49" i="2"/>
  <c r="M49" i="2"/>
  <c r="I50" i="2"/>
  <c r="M50" i="2"/>
  <c r="I51" i="2"/>
  <c r="M51" i="2"/>
  <c r="I52" i="2"/>
  <c r="M52" i="2"/>
  <c r="I54" i="2"/>
  <c r="I53" i="2" s="1"/>
  <c r="M54" i="2"/>
  <c r="M53" i="2" s="1"/>
  <c r="I57" i="2"/>
  <c r="I56" i="2" s="1"/>
  <c r="M57" i="2"/>
  <c r="M56" i="2" s="1"/>
  <c r="I58" i="2"/>
  <c r="M58" i="2"/>
  <c r="I59" i="2"/>
  <c r="M59" i="2"/>
  <c r="I60" i="2"/>
  <c r="M60" i="2"/>
  <c r="I63" i="2"/>
  <c r="M63" i="2"/>
  <c r="I64" i="2"/>
  <c r="M64" i="2"/>
  <c r="I65" i="2"/>
  <c r="M65" i="2"/>
  <c r="I66" i="2"/>
  <c r="M66" i="2"/>
  <c r="I67" i="2"/>
  <c r="M67" i="2"/>
  <c r="I69" i="2"/>
  <c r="M69" i="2"/>
  <c r="I70" i="2"/>
  <c r="M70" i="2"/>
  <c r="I71" i="2"/>
  <c r="M71" i="2"/>
  <c r="I73" i="2"/>
  <c r="M73" i="2"/>
  <c r="I74" i="2"/>
  <c r="M74" i="2"/>
  <c r="I75" i="2"/>
  <c r="M75" i="2"/>
  <c r="I81" i="2"/>
  <c r="M81" i="2"/>
  <c r="I82" i="2"/>
  <c r="M82" i="2"/>
  <c r="I83" i="2"/>
  <c r="M83" i="2"/>
  <c r="I84" i="2"/>
  <c r="M84" i="2"/>
  <c r="K84" i="2" s="1"/>
  <c r="I85" i="2"/>
  <c r="M85" i="2"/>
  <c r="I86" i="2"/>
  <c r="M86" i="2"/>
  <c r="I87" i="2"/>
  <c r="M87" i="2"/>
  <c r="I89" i="2"/>
  <c r="M89" i="2"/>
  <c r="I90" i="2"/>
  <c r="M90" i="2"/>
  <c r="I91" i="2"/>
  <c r="M91" i="2"/>
  <c r="I92" i="2"/>
  <c r="M92" i="2"/>
  <c r="I93" i="2"/>
  <c r="M93" i="2"/>
  <c r="I95" i="2"/>
  <c r="M95" i="2"/>
  <c r="I96" i="2"/>
  <c r="M96" i="2"/>
  <c r="I97" i="2"/>
  <c r="M97" i="2"/>
  <c r="I98" i="2"/>
  <c r="M98" i="2"/>
  <c r="I102" i="2"/>
  <c r="M102" i="2"/>
  <c r="I103" i="2"/>
  <c r="M103" i="2"/>
  <c r="I108" i="2"/>
  <c r="M108" i="2"/>
  <c r="I109" i="2"/>
  <c r="M109" i="2"/>
  <c r="I110" i="2"/>
  <c r="M110" i="2"/>
  <c r="I111" i="2"/>
  <c r="M111" i="2"/>
  <c r="I112" i="2"/>
  <c r="M112" i="2"/>
  <c r="I113" i="2"/>
  <c r="M113" i="2"/>
  <c r="I114" i="2"/>
  <c r="M114" i="2"/>
  <c r="I115" i="2"/>
  <c r="M115" i="2"/>
  <c r="I116" i="2"/>
  <c r="M116" i="2"/>
  <c r="I117" i="2"/>
  <c r="M117" i="2"/>
  <c r="I118" i="2"/>
  <c r="M118" i="2"/>
  <c r="I119" i="2"/>
  <c r="M119" i="2"/>
  <c r="I121" i="2"/>
  <c r="M121" i="2"/>
  <c r="I122" i="2"/>
  <c r="M122" i="2"/>
  <c r="I123" i="2"/>
  <c r="M123" i="2"/>
  <c r="K123" i="2" s="1"/>
  <c r="I124" i="2"/>
  <c r="M124" i="2"/>
  <c r="I125" i="2"/>
  <c r="M125" i="2"/>
  <c r="I126" i="2"/>
  <c r="M126" i="2"/>
  <c r="I127" i="2"/>
  <c r="M127" i="2"/>
  <c r="I131" i="2"/>
  <c r="M131" i="2"/>
  <c r="I132" i="2"/>
  <c r="M132" i="2"/>
  <c r="I135" i="2"/>
  <c r="I134" i="2" s="1"/>
  <c r="I133" i="2" s="1"/>
  <c r="M135" i="2"/>
  <c r="M134" i="2" s="1"/>
  <c r="M133" i="2" s="1"/>
  <c r="I140" i="2"/>
  <c r="M140" i="2"/>
  <c r="I141" i="2"/>
  <c r="M141" i="2"/>
  <c r="I142" i="2"/>
  <c r="M142" i="2"/>
  <c r="I145" i="2"/>
  <c r="M145" i="2"/>
  <c r="I146" i="2"/>
  <c r="M146" i="2"/>
  <c r="I148" i="2"/>
  <c r="M148" i="2"/>
  <c r="I149" i="2"/>
  <c r="M149" i="2"/>
  <c r="I153" i="2"/>
  <c r="M153" i="2"/>
  <c r="I154" i="2"/>
  <c r="M154" i="2"/>
  <c r="I155" i="2"/>
  <c r="M155" i="2"/>
  <c r="I158" i="2"/>
  <c r="M158" i="2"/>
  <c r="I159" i="2"/>
  <c r="M159" i="2"/>
  <c r="I160" i="2"/>
  <c r="M160" i="2"/>
  <c r="I161" i="2"/>
  <c r="M161" i="2"/>
  <c r="I162" i="2"/>
  <c r="M162" i="2"/>
  <c r="I164" i="2"/>
  <c r="M164" i="2"/>
  <c r="I165" i="2"/>
  <c r="M165" i="2"/>
  <c r="I166" i="2"/>
  <c r="M166" i="2"/>
  <c r="I168" i="2"/>
  <c r="M168" i="2"/>
  <c r="I169" i="2"/>
  <c r="M169" i="2"/>
  <c r="I173" i="2"/>
  <c r="M173" i="2"/>
  <c r="I174" i="2"/>
  <c r="M174" i="2"/>
  <c r="I175" i="2"/>
  <c r="M175" i="2"/>
  <c r="I176" i="2"/>
  <c r="M176" i="2"/>
  <c r="I177" i="2"/>
  <c r="M177" i="2"/>
  <c r="I178" i="2"/>
  <c r="M178" i="2"/>
  <c r="I179" i="2"/>
  <c r="M179" i="2"/>
  <c r="I180" i="2"/>
  <c r="M180" i="2"/>
  <c r="I182" i="2"/>
  <c r="M182" i="2"/>
  <c r="I183" i="2"/>
  <c r="M183" i="2"/>
  <c r="I185" i="2"/>
  <c r="M185" i="2"/>
  <c r="I186" i="2"/>
  <c r="M186" i="2"/>
  <c r="I187" i="2"/>
  <c r="M187" i="2"/>
  <c r="I188" i="2"/>
  <c r="M188" i="2"/>
  <c r="I189" i="2"/>
  <c r="M189" i="2"/>
  <c r="I191" i="2"/>
  <c r="I190" i="2" s="1"/>
  <c r="M191" i="2"/>
  <c r="G191" i="2" s="1"/>
  <c r="G190" i="2" s="1"/>
  <c r="M26" i="2"/>
  <c r="M25" i="2" s="1"/>
  <c r="I26" i="2"/>
  <c r="I25" i="2" s="1"/>
  <c r="N179" i="2" l="1"/>
  <c r="N113" i="2"/>
  <c r="N93" i="2"/>
  <c r="N81" i="2"/>
  <c r="N123" i="2"/>
  <c r="K110" i="2"/>
  <c r="N57" i="2"/>
  <c r="N56" i="2" s="1"/>
  <c r="N49" i="2"/>
  <c r="H156" i="2"/>
  <c r="K165" i="2"/>
  <c r="K60" i="2"/>
  <c r="N191" i="2"/>
  <c r="N190" i="2" s="1"/>
  <c r="N189" i="2"/>
  <c r="N183" i="2"/>
  <c r="N177" i="2"/>
  <c r="N175" i="2"/>
  <c r="N169" i="2"/>
  <c r="N165" i="2"/>
  <c r="N161" i="2"/>
  <c r="N159" i="2"/>
  <c r="N155" i="2"/>
  <c r="N149" i="2"/>
  <c r="N145" i="2"/>
  <c r="N141" i="2"/>
  <c r="N135" i="2"/>
  <c r="N134" i="2" s="1"/>
  <c r="N133" i="2" s="1"/>
  <c r="N127" i="2"/>
  <c r="N125" i="2"/>
  <c r="N121" i="2"/>
  <c r="N117" i="2"/>
  <c r="N115" i="2"/>
  <c r="N97" i="2"/>
  <c r="N85" i="2"/>
  <c r="N69" i="2"/>
  <c r="N65" i="2"/>
  <c r="N187" i="2"/>
  <c r="K115" i="2"/>
  <c r="N73" i="2"/>
  <c r="N89" i="2"/>
  <c r="K185" i="2"/>
  <c r="N45" i="2"/>
  <c r="N41" i="2"/>
  <c r="K67" i="2"/>
  <c r="N109" i="2"/>
  <c r="K169" i="2"/>
  <c r="I130" i="2"/>
  <c r="I129" i="2" s="1"/>
  <c r="I128" i="2" s="1"/>
  <c r="K131" i="2"/>
  <c r="K93" i="2"/>
  <c r="K46" i="2"/>
  <c r="K179" i="2"/>
  <c r="K83" i="2"/>
  <c r="N29" i="2"/>
  <c r="N92" i="2"/>
  <c r="K65" i="2"/>
  <c r="J144" i="2"/>
  <c r="J143" i="2" s="1"/>
  <c r="N90" i="2"/>
  <c r="K91" i="2"/>
  <c r="K48" i="2"/>
  <c r="L167" i="2"/>
  <c r="L27" i="2"/>
  <c r="J163" i="2"/>
  <c r="J31" i="2"/>
  <c r="N182" i="2"/>
  <c r="N181" i="2" s="1"/>
  <c r="N176" i="2"/>
  <c r="N164" i="2"/>
  <c r="N162" i="2"/>
  <c r="N158" i="2"/>
  <c r="N124" i="2"/>
  <c r="N122" i="2"/>
  <c r="N116" i="2"/>
  <c r="N110" i="2"/>
  <c r="N96" i="2"/>
  <c r="N86" i="2"/>
  <c r="N84" i="2"/>
  <c r="N74" i="2"/>
  <c r="N66" i="2"/>
  <c r="N60" i="2"/>
  <c r="N54" i="2"/>
  <c r="N53" i="2" s="1"/>
  <c r="N48" i="2"/>
  <c r="N44" i="2"/>
  <c r="N32" i="2"/>
  <c r="N30" i="2"/>
  <c r="K168" i="2"/>
  <c r="K103" i="2"/>
  <c r="K188" i="2"/>
  <c r="K145" i="2"/>
  <c r="K64" i="2"/>
  <c r="N185" i="2"/>
  <c r="N173" i="2"/>
  <c r="N153" i="2"/>
  <c r="N131" i="2"/>
  <c r="N119" i="2"/>
  <c r="N33" i="2"/>
  <c r="K112" i="2"/>
  <c r="L130" i="2"/>
  <c r="L129" i="2" s="1"/>
  <c r="L128" i="2" s="1"/>
  <c r="L31" i="2"/>
  <c r="J167" i="2"/>
  <c r="K189" i="2"/>
  <c r="I163" i="2"/>
  <c r="K124" i="2"/>
  <c r="K63" i="2"/>
  <c r="K47" i="2"/>
  <c r="I37" i="2"/>
  <c r="K32" i="2"/>
  <c r="K183" i="2"/>
  <c r="K155" i="2"/>
  <c r="K149" i="2"/>
  <c r="K125" i="2"/>
  <c r="K116" i="2"/>
  <c r="K114" i="2"/>
  <c r="K111" i="2"/>
  <c r="K92" i="2"/>
  <c r="K50" i="2"/>
  <c r="L144" i="2"/>
  <c r="L143" i="2" s="1"/>
  <c r="J72" i="2"/>
  <c r="N186" i="2"/>
  <c r="N168" i="2"/>
  <c r="N166" i="2"/>
  <c r="N148" i="2"/>
  <c r="N147" i="2" s="1"/>
  <c r="N132" i="2"/>
  <c r="N126" i="2"/>
  <c r="N102" i="2"/>
  <c r="N58" i="2"/>
  <c r="J37" i="2"/>
  <c r="K82" i="2"/>
  <c r="J181" i="2"/>
  <c r="M181" i="2"/>
  <c r="K177" i="2"/>
  <c r="L139" i="2"/>
  <c r="K71" i="2"/>
  <c r="M147" i="2"/>
  <c r="I31" i="2"/>
  <c r="K159" i="2"/>
  <c r="K121" i="2"/>
  <c r="K39" i="2"/>
  <c r="I167" i="2"/>
  <c r="K161" i="2"/>
  <c r="K119" i="2"/>
  <c r="K73" i="2"/>
  <c r="K89" i="2"/>
  <c r="I27" i="2"/>
  <c r="I80" i="2"/>
  <c r="K52" i="2"/>
  <c r="J130" i="2"/>
  <c r="J129" i="2" s="1"/>
  <c r="J128" i="2" s="1"/>
  <c r="J27" i="2"/>
  <c r="I144" i="2"/>
  <c r="I143" i="2" s="1"/>
  <c r="M107" i="2"/>
  <c r="M88" i="2"/>
  <c r="J152" i="2"/>
  <c r="K160" i="2"/>
  <c r="H106" i="2"/>
  <c r="H105" i="2" s="1"/>
  <c r="H104" i="2" s="1"/>
  <c r="H99" i="2" s="1"/>
  <c r="J184" i="2"/>
  <c r="J94" i="2"/>
  <c r="J80" i="2"/>
  <c r="M152" i="2"/>
  <c r="I72" i="2"/>
  <c r="K35" i="2"/>
  <c r="K34" i="2" s="1"/>
  <c r="M27" i="2"/>
  <c r="K176" i="2"/>
  <c r="H61" i="2"/>
  <c r="H55" i="2" s="1"/>
  <c r="M172" i="2"/>
  <c r="M101" i="2"/>
  <c r="M100" i="2" s="1"/>
  <c r="K148" i="2"/>
  <c r="K147" i="2" s="1"/>
  <c r="I147" i="2"/>
  <c r="I139" i="2"/>
  <c r="M80" i="2"/>
  <c r="K70" i="2"/>
  <c r="L72" i="2"/>
  <c r="I120" i="2"/>
  <c r="I107" i="2"/>
  <c r="M42" i="2"/>
  <c r="K175" i="2"/>
  <c r="K158" i="2"/>
  <c r="K132" i="2"/>
  <c r="K98" i="2"/>
  <c r="K86" i="2"/>
  <c r="K69" i="2"/>
  <c r="K51" i="2"/>
  <c r="K33" i="2"/>
  <c r="H138" i="2"/>
  <c r="H137" i="2" s="1"/>
  <c r="J120" i="2"/>
  <c r="J107" i="2"/>
  <c r="J68" i="2"/>
  <c r="K41" i="2"/>
  <c r="H22" i="2"/>
  <c r="I181" i="2"/>
  <c r="I172" i="2"/>
  <c r="M163" i="2"/>
  <c r="K153" i="2"/>
  <c r="I68" i="2"/>
  <c r="I42" i="2"/>
  <c r="I36" i="2" s="1"/>
  <c r="J139" i="2"/>
  <c r="J62" i="2"/>
  <c r="K173" i="2"/>
  <c r="M94" i="2"/>
  <c r="I62" i="2"/>
  <c r="M72" i="2"/>
  <c r="K187" i="2"/>
  <c r="L172" i="2"/>
  <c r="K154" i="2"/>
  <c r="K127" i="2"/>
  <c r="K96" i="2"/>
  <c r="K49" i="2"/>
  <c r="K30" i="2"/>
  <c r="I94" i="2"/>
  <c r="L152" i="2"/>
  <c r="J157" i="2"/>
  <c r="M157" i="2"/>
  <c r="I88" i="2"/>
  <c r="M34" i="2"/>
  <c r="L184" i="2"/>
  <c r="K135" i="2"/>
  <c r="K134" i="2" s="1"/>
  <c r="K133" i="2" s="1"/>
  <c r="I184" i="2"/>
  <c r="M167" i="2"/>
  <c r="I157" i="2"/>
  <c r="M130" i="2"/>
  <c r="M129" i="2" s="1"/>
  <c r="M128" i="2" s="1"/>
  <c r="I101" i="2"/>
  <c r="I100" i="2" s="1"/>
  <c r="K87" i="2"/>
  <c r="L147" i="2"/>
  <c r="L62" i="2"/>
  <c r="J172" i="2"/>
  <c r="L79" i="2"/>
  <c r="L78" i="2" s="1"/>
  <c r="L77" i="2" s="1"/>
  <c r="H171" i="2"/>
  <c r="H170" i="2" s="1"/>
  <c r="K108" i="2"/>
  <c r="K118" i="2"/>
  <c r="H36" i="2"/>
  <c r="K180" i="2"/>
  <c r="K164" i="2"/>
  <c r="K122" i="2"/>
  <c r="K75" i="2"/>
  <c r="K59" i="2"/>
  <c r="K44" i="2"/>
  <c r="J42" i="2"/>
  <c r="I152" i="2"/>
  <c r="K140" i="2"/>
  <c r="L120" i="2"/>
  <c r="L107" i="2"/>
  <c r="K58" i="2"/>
  <c r="K40" i="2"/>
  <c r="J147" i="2"/>
  <c r="J88" i="2"/>
  <c r="H151" i="2"/>
  <c r="H150" i="2" s="1"/>
  <c r="K43" i="2"/>
  <c r="M31" i="2"/>
  <c r="K182" i="2"/>
  <c r="K45" i="2"/>
  <c r="N188" i="2"/>
  <c r="N146" i="2"/>
  <c r="N144" i="2" s="1"/>
  <c r="N143" i="2" s="1"/>
  <c r="N140" i="2"/>
  <c r="N98" i="2"/>
  <c r="N50" i="2"/>
  <c r="N38" i="2"/>
  <c r="K102" i="2"/>
  <c r="K162" i="2"/>
  <c r="K90" i="2"/>
  <c r="K74" i="2"/>
  <c r="M62" i="2"/>
  <c r="K95" i="2"/>
  <c r="K178" i="2"/>
  <c r="K57" i="2"/>
  <c r="K56" i="2" s="1"/>
  <c r="M184" i="2"/>
  <c r="K191" i="2"/>
  <c r="K190" i="2" s="1"/>
  <c r="K28" i="2"/>
  <c r="K54" i="2"/>
  <c r="K53" i="2" s="1"/>
  <c r="K38" i="2"/>
  <c r="L37" i="2"/>
  <c r="M139" i="2"/>
  <c r="L163" i="2"/>
  <c r="K109" i="2"/>
  <c r="G22" i="2"/>
  <c r="N180" i="2"/>
  <c r="N174" i="2"/>
  <c r="N114" i="2"/>
  <c r="N108" i="2"/>
  <c r="M37" i="2"/>
  <c r="M120" i="2"/>
  <c r="K174" i="2"/>
  <c r="K97" i="2"/>
  <c r="K85" i="2"/>
  <c r="L42" i="2"/>
  <c r="K66" i="2"/>
  <c r="M68" i="2"/>
  <c r="K186" i="2"/>
  <c r="K126" i="2"/>
  <c r="K29" i="2"/>
  <c r="M190" i="2"/>
  <c r="L68" i="2"/>
  <c r="N178" i="2"/>
  <c r="N160" i="2"/>
  <c r="N154" i="2"/>
  <c r="N142" i="2"/>
  <c r="N118" i="2"/>
  <c r="N82" i="2"/>
  <c r="N70" i="2"/>
  <c r="N64" i="2"/>
  <c r="N52" i="2"/>
  <c r="N46" i="2"/>
  <c r="N40" i="2"/>
  <c r="M144" i="2"/>
  <c r="M143" i="2" s="1"/>
  <c r="L157" i="2"/>
  <c r="L181" i="2"/>
  <c r="K166" i="2"/>
  <c r="K81" i="2"/>
  <c r="G171" i="2"/>
  <c r="G170" i="2" s="1"/>
  <c r="G156" i="2"/>
  <c r="G151" i="2" s="1"/>
  <c r="G150" i="2" s="1"/>
  <c r="G138" i="2"/>
  <c r="G137" i="2" s="1"/>
  <c r="G106" i="2"/>
  <c r="G105" i="2" s="1"/>
  <c r="G104" i="2" s="1"/>
  <c r="G99" i="2" s="1"/>
  <c r="G79" i="2"/>
  <c r="G78" i="2" s="1"/>
  <c r="G77" i="2" s="1"/>
  <c r="G61" i="2"/>
  <c r="G55" i="2" s="1"/>
  <c r="G36" i="2"/>
  <c r="P22" i="2"/>
  <c r="P21" i="2" s="1"/>
  <c r="P20" i="2" s="1"/>
  <c r="P19" i="2" s="1"/>
  <c r="P18" i="2" s="1"/>
  <c r="O22" i="2"/>
  <c r="O21" i="2" s="1"/>
  <c r="O20" i="2" s="1"/>
  <c r="O19" i="2" s="1"/>
  <c r="O18" i="2" s="1"/>
  <c r="K142" i="2"/>
  <c r="K117" i="2"/>
  <c r="K113" i="2"/>
  <c r="K146" i="2"/>
  <c r="K141" i="2"/>
  <c r="N111" i="2"/>
  <c r="N103" i="2"/>
  <c r="N95" i="2"/>
  <c r="N91" i="2"/>
  <c r="N87" i="2"/>
  <c r="N83" i="2"/>
  <c r="N75" i="2"/>
  <c r="N71" i="2"/>
  <c r="N67" i="2"/>
  <c r="N63" i="2"/>
  <c r="N59" i="2"/>
  <c r="N51" i="2"/>
  <c r="N47" i="2"/>
  <c r="N43" i="2"/>
  <c r="N39" i="2"/>
  <c r="N35" i="2"/>
  <c r="N34" i="2" s="1"/>
  <c r="N28" i="2"/>
  <c r="P278" i="2"/>
  <c r="O278" i="2"/>
  <c r="N278" i="2"/>
  <c r="M278" i="2"/>
  <c r="L278" i="2"/>
  <c r="K278" i="2"/>
  <c r="J278" i="2"/>
  <c r="I278" i="2"/>
  <c r="H278" i="2"/>
  <c r="G278" i="2"/>
  <c r="P253" i="2"/>
  <c r="O253" i="2"/>
  <c r="N253" i="2"/>
  <c r="L253" i="2"/>
  <c r="J253" i="2"/>
  <c r="I253" i="2"/>
  <c r="H253" i="2"/>
  <c r="P244" i="2"/>
  <c r="O244" i="2"/>
  <c r="M244" i="2"/>
  <c r="L244" i="2"/>
  <c r="K244" i="2"/>
  <c r="J244" i="2"/>
  <c r="I244" i="2"/>
  <c r="H244" i="2"/>
  <c r="G244" i="2"/>
  <c r="P219" i="2"/>
  <c r="O219" i="2"/>
  <c r="N219" i="2"/>
  <c r="M219" i="2"/>
  <c r="L219" i="2"/>
  <c r="K219" i="2"/>
  <c r="J219" i="2"/>
  <c r="I219" i="2"/>
  <c r="H219" i="2"/>
  <c r="G219" i="2"/>
  <c r="P217" i="2"/>
  <c r="O217" i="2"/>
  <c r="N217" i="2"/>
  <c r="M217" i="2"/>
  <c r="L217" i="2"/>
  <c r="K217" i="2"/>
  <c r="J217" i="2"/>
  <c r="I217" i="2"/>
  <c r="H217" i="2"/>
  <c r="G217" i="2"/>
  <c r="G206" i="2"/>
  <c r="H95" i="2"/>
  <c r="N167" i="2" l="1"/>
  <c r="N72" i="2"/>
  <c r="K167" i="2"/>
  <c r="K101" i="2"/>
  <c r="K100" i="2" s="1"/>
  <c r="K130" i="2"/>
  <c r="K129" i="2" s="1"/>
  <c r="K128" i="2" s="1"/>
  <c r="N120" i="2"/>
  <c r="K144" i="2"/>
  <c r="K143" i="2" s="1"/>
  <c r="N27" i="2"/>
  <c r="N152" i="2"/>
  <c r="K181" i="2"/>
  <c r="N157" i="2"/>
  <c r="K62" i="2"/>
  <c r="J22" i="2"/>
  <c r="I22" i="2"/>
  <c r="N31" i="2"/>
  <c r="L22" i="2"/>
  <c r="N101" i="2"/>
  <c r="N100" i="2" s="1"/>
  <c r="N163" i="2"/>
  <c r="J156" i="2"/>
  <c r="J151" i="2" s="1"/>
  <c r="J150" i="2" s="1"/>
  <c r="J136" i="2" s="1"/>
  <c r="N88" i="2"/>
  <c r="K88" i="2"/>
  <c r="N130" i="2"/>
  <c r="N129" i="2" s="1"/>
  <c r="N128" i="2" s="1"/>
  <c r="K31" i="2"/>
  <c r="J79" i="2"/>
  <c r="J78" i="2" s="1"/>
  <c r="J77" i="2" s="1"/>
  <c r="L106" i="2"/>
  <c r="L105" i="2" s="1"/>
  <c r="L104" i="2" s="1"/>
  <c r="L99" i="2" s="1"/>
  <c r="L76" i="2" s="1"/>
  <c r="J36" i="2"/>
  <c r="J106" i="2"/>
  <c r="J105" i="2" s="1"/>
  <c r="J104" i="2" s="1"/>
  <c r="J99" i="2" s="1"/>
  <c r="I106" i="2"/>
  <c r="I105" i="2" s="1"/>
  <c r="I104" i="2" s="1"/>
  <c r="I99" i="2" s="1"/>
  <c r="N184" i="2"/>
  <c r="G21" i="2"/>
  <c r="G20" i="2" s="1"/>
  <c r="L138" i="2"/>
  <c r="L137" i="2" s="1"/>
  <c r="I156" i="2"/>
  <c r="I151" i="2" s="1"/>
  <c r="I150" i="2" s="1"/>
  <c r="K72" i="2"/>
  <c r="M79" i="2"/>
  <c r="M78" i="2" s="1"/>
  <c r="M77" i="2" s="1"/>
  <c r="M106" i="2"/>
  <c r="M105" i="2" s="1"/>
  <c r="M104" i="2" s="1"/>
  <c r="M99" i="2" s="1"/>
  <c r="K37" i="2"/>
  <c r="J171" i="2"/>
  <c r="J170" i="2" s="1"/>
  <c r="I61" i="2"/>
  <c r="I55" i="2" s="1"/>
  <c r="N172" i="2"/>
  <c r="N139" i="2"/>
  <c r="N138" i="2" s="1"/>
  <c r="N137" i="2" s="1"/>
  <c r="K163" i="2"/>
  <c r="K139" i="2"/>
  <c r="I138" i="2"/>
  <c r="I137" i="2" s="1"/>
  <c r="L61" i="2"/>
  <c r="L55" i="2" s="1"/>
  <c r="M22" i="2"/>
  <c r="M156" i="2"/>
  <c r="M151" i="2" s="1"/>
  <c r="M150" i="2" s="1"/>
  <c r="K120" i="2"/>
  <c r="H21" i="2"/>
  <c r="H20" i="2" s="1"/>
  <c r="M171" i="2"/>
  <c r="M170" i="2" s="1"/>
  <c r="I79" i="2"/>
  <c r="I78" i="2" s="1"/>
  <c r="I77" i="2" s="1"/>
  <c r="K80" i="2"/>
  <c r="K94" i="2"/>
  <c r="H136" i="2"/>
  <c r="L171" i="2"/>
  <c r="L170" i="2" s="1"/>
  <c r="K184" i="2"/>
  <c r="N37" i="2"/>
  <c r="N42" i="2"/>
  <c r="L156" i="2"/>
  <c r="L151" i="2" s="1"/>
  <c r="L150" i="2" s="1"/>
  <c r="J61" i="2"/>
  <c r="J55" i="2" s="1"/>
  <c r="K107" i="2"/>
  <c r="K172" i="2"/>
  <c r="K157" i="2"/>
  <c r="M36" i="2"/>
  <c r="K152" i="2"/>
  <c r="K68" i="2"/>
  <c r="N80" i="2"/>
  <c r="K27" i="2"/>
  <c r="I171" i="2"/>
  <c r="I170" i="2" s="1"/>
  <c r="N62" i="2"/>
  <c r="N68" i="2"/>
  <c r="N94" i="2"/>
  <c r="N107" i="2"/>
  <c r="M61" i="2"/>
  <c r="M55" i="2" s="1"/>
  <c r="H83" i="2"/>
  <c r="H80" i="2" s="1"/>
  <c r="H94" i="2"/>
  <c r="G76" i="2"/>
  <c r="M138" i="2"/>
  <c r="M137" i="2" s="1"/>
  <c r="L36" i="2"/>
  <c r="K42" i="2"/>
  <c r="G136" i="2"/>
  <c r="H205" i="2"/>
  <c r="P205" i="2"/>
  <c r="I205" i="2"/>
  <c r="M205" i="2"/>
  <c r="J205" i="2"/>
  <c r="N205" i="2"/>
  <c r="L205" i="2"/>
  <c r="K205" i="2"/>
  <c r="O205" i="2"/>
  <c r="J76" i="2" l="1"/>
  <c r="N106" i="2"/>
  <c r="N105" i="2" s="1"/>
  <c r="N104" i="2" s="1"/>
  <c r="N99" i="2" s="1"/>
  <c r="I136" i="2"/>
  <c r="K138" i="2"/>
  <c r="K137" i="2" s="1"/>
  <c r="I76" i="2"/>
  <c r="L136" i="2"/>
  <c r="N156" i="2"/>
  <c r="N151" i="2" s="1"/>
  <c r="N150" i="2" s="1"/>
  <c r="N136" i="2" s="1"/>
  <c r="I21" i="2"/>
  <c r="I20" i="2" s="1"/>
  <c r="K61" i="2"/>
  <c r="K55" i="2" s="1"/>
  <c r="K156" i="2"/>
  <c r="K151" i="2" s="1"/>
  <c r="K150" i="2" s="1"/>
  <c r="M76" i="2"/>
  <c r="J21" i="2"/>
  <c r="J20" i="2" s="1"/>
  <c r="N171" i="2"/>
  <c r="N170" i="2" s="1"/>
  <c r="N79" i="2"/>
  <c r="N78" i="2" s="1"/>
  <c r="N77" i="2" s="1"/>
  <c r="K36" i="2"/>
  <c r="N36" i="2"/>
  <c r="K106" i="2"/>
  <c r="K105" i="2" s="1"/>
  <c r="K104" i="2" s="1"/>
  <c r="K99" i="2" s="1"/>
  <c r="H79" i="2"/>
  <c r="H78" i="2" s="1"/>
  <c r="H77" i="2" s="1"/>
  <c r="H76" i="2" s="1"/>
  <c r="H19" i="2" s="1"/>
  <c r="H18" i="2" s="1"/>
  <c r="L21" i="2"/>
  <c r="L20" i="2" s="1"/>
  <c r="M136" i="2"/>
  <c r="K79" i="2"/>
  <c r="K78" i="2" s="1"/>
  <c r="K77" i="2" s="1"/>
  <c r="N61" i="2"/>
  <c r="N55" i="2" s="1"/>
  <c r="K171" i="2"/>
  <c r="K170" i="2" s="1"/>
  <c r="M21" i="2"/>
  <c r="M20" i="2" s="1"/>
  <c r="G19" i="2"/>
  <c r="G18" i="2" s="1"/>
  <c r="H306" i="2"/>
  <c r="I306" i="2"/>
  <c r="J306" i="2"/>
  <c r="K306" i="2"/>
  <c r="L306" i="2"/>
  <c r="M306" i="2"/>
  <c r="N306" i="2"/>
  <c r="O306" i="2"/>
  <c r="P306" i="2"/>
  <c r="G306" i="2"/>
  <c r="H315" i="2"/>
  <c r="I315" i="2"/>
  <c r="J315" i="2"/>
  <c r="K315" i="2"/>
  <c r="L315" i="2"/>
  <c r="M315" i="2"/>
  <c r="N315" i="2"/>
  <c r="O315" i="2"/>
  <c r="P315" i="2"/>
  <c r="G315" i="2"/>
  <c r="H326" i="2"/>
  <c r="I326" i="2"/>
  <c r="J326" i="2"/>
  <c r="K326" i="2"/>
  <c r="L326" i="2"/>
  <c r="M326" i="2"/>
  <c r="N326" i="2"/>
  <c r="O326" i="2"/>
  <c r="P326" i="2"/>
  <c r="G326" i="2"/>
  <c r="H328" i="2"/>
  <c r="I328" i="2"/>
  <c r="J328" i="2"/>
  <c r="K328" i="2"/>
  <c r="L328" i="2"/>
  <c r="M328" i="2"/>
  <c r="N328" i="2"/>
  <c r="O328" i="2"/>
  <c r="P328" i="2"/>
  <c r="G328" i="2"/>
  <c r="H347" i="2"/>
  <c r="I347" i="2"/>
  <c r="J347" i="2"/>
  <c r="K347" i="2"/>
  <c r="L347" i="2"/>
  <c r="M347" i="2"/>
  <c r="N347" i="2"/>
  <c r="O347" i="2"/>
  <c r="P347" i="2"/>
  <c r="G347" i="2"/>
  <c r="H352" i="2"/>
  <c r="I352" i="2"/>
  <c r="J352" i="2"/>
  <c r="K352" i="2"/>
  <c r="L352" i="2"/>
  <c r="M352" i="2"/>
  <c r="N352" i="2"/>
  <c r="O352" i="2"/>
  <c r="P352" i="2"/>
  <c r="G352" i="2"/>
  <c r="H367" i="2"/>
  <c r="I367" i="2"/>
  <c r="J367" i="2"/>
  <c r="K367" i="2"/>
  <c r="L367" i="2"/>
  <c r="M367" i="2"/>
  <c r="N367" i="2"/>
  <c r="O367" i="2"/>
  <c r="P367" i="2"/>
  <c r="G367" i="2"/>
  <c r="H392" i="2"/>
  <c r="I392" i="2"/>
  <c r="J392" i="2"/>
  <c r="K392" i="2"/>
  <c r="L392" i="2"/>
  <c r="M392" i="2"/>
  <c r="N392" i="2"/>
  <c r="O392" i="2"/>
  <c r="P392" i="2"/>
  <c r="H383" i="2"/>
  <c r="I383" i="2"/>
  <c r="J383" i="2"/>
  <c r="K383" i="2"/>
  <c r="L383" i="2"/>
  <c r="M383" i="2"/>
  <c r="N383" i="2"/>
  <c r="O383" i="2"/>
  <c r="P383" i="2"/>
  <c r="G383" i="2"/>
  <c r="G392" i="2"/>
  <c r="J19" i="2" l="1"/>
  <c r="J18" i="2" s="1"/>
  <c r="N76" i="2"/>
  <c r="K136" i="2"/>
  <c r="L19" i="2"/>
  <c r="L18" i="2" s="1"/>
  <c r="I19" i="2"/>
  <c r="I18" i="2" s="1"/>
  <c r="K76" i="2"/>
  <c r="M19" i="2"/>
  <c r="M18" i="2" s="1"/>
  <c r="G314" i="2"/>
  <c r="G305" i="2" s="1"/>
  <c r="O314" i="2"/>
  <c r="O305" i="2" s="1"/>
  <c r="M314" i="2"/>
  <c r="M305" i="2" s="1"/>
  <c r="K314" i="2"/>
  <c r="K305" i="2" s="1"/>
  <c r="I314" i="2"/>
  <c r="I305" i="2" s="1"/>
  <c r="P314" i="2"/>
  <c r="P305" i="2" s="1"/>
  <c r="N314" i="2"/>
  <c r="N305" i="2" s="1"/>
  <c r="L314" i="2"/>
  <c r="L305" i="2" s="1"/>
  <c r="J314" i="2"/>
  <c r="J305" i="2" s="1"/>
  <c r="H314" i="2"/>
  <c r="H305" i="2" s="1"/>
  <c r="N26" i="2" l="1"/>
  <c r="N25" i="2" s="1"/>
  <c r="N22" i="2" s="1"/>
  <c r="N21" i="2" s="1"/>
  <c r="N20" i="2" s="1"/>
  <c r="N19" i="2" s="1"/>
  <c r="N18" i="2" s="1"/>
  <c r="K26" i="2" l="1"/>
  <c r="K25" i="2" s="1"/>
  <c r="K22" i="2" s="1"/>
  <c r="K21" i="2" s="1"/>
  <c r="K20" i="2" s="1"/>
  <c r="K19" i="2" s="1"/>
  <c r="K18" i="2" l="1"/>
  <c r="R18" i="2" s="1"/>
  <c r="R19" i="2"/>
</calcChain>
</file>

<file path=xl/comments1.xml><?xml version="1.0" encoding="utf-8"?>
<comments xmlns="http://schemas.openxmlformats.org/spreadsheetml/2006/main">
  <authors>
    <author>Windows</author>
  </authors>
  <commentList>
    <comment ref="G122" authorId="0">
      <text>
        <r>
          <rPr>
            <b/>
            <sz val="9"/>
            <color indexed="81"/>
            <rFont val="Tahoma"/>
            <family val="2"/>
          </rPr>
          <t>Windows:</t>
        </r>
        <r>
          <rPr>
            <sz val="9"/>
            <color indexed="81"/>
            <rFont val="Tahoma"/>
            <family val="2"/>
          </rPr>
          <t xml:space="preserve">
DK dùng một phần vốn của Thuỷ Hội và Tân Tiến để hoàn chỉnh Rạ Lá (Do 2 tuyến trên đã làm 162)</t>
        </r>
      </text>
    </comment>
  </commentList>
</comments>
</file>

<file path=xl/sharedStrings.xml><?xml version="1.0" encoding="utf-8"?>
<sst xmlns="http://schemas.openxmlformats.org/spreadsheetml/2006/main" count="1144" uniqueCount="575">
  <si>
    <t>Nội dung</t>
  </si>
  <si>
    <t>Nhóm (QTQG, A, B, C)</t>
  </si>
  <si>
    <t>Mã số dự án</t>
  </si>
  <si>
    <t>Thời gian KC-HT</t>
  </si>
  <si>
    <t>Quyết định đầu tư</t>
  </si>
  <si>
    <t>Tổng mức đầu tư</t>
  </si>
  <si>
    <t>Tổng số các nguồn vốn</t>
  </si>
  <si>
    <t>Tổng số</t>
  </si>
  <si>
    <t>Trong đó:</t>
  </si>
  <si>
    <t xml:space="preserve">Số TT
</t>
  </si>
  <si>
    <t xml:space="preserve">Số, ngày, tháng, năm
</t>
  </si>
  <si>
    <t>I</t>
  </si>
  <si>
    <t>Vốn đầu tư từ nguồn NSĐP</t>
  </si>
  <si>
    <t>1.1</t>
  </si>
  <si>
    <t>Vốn đầu tư trong cân đối NSĐP (bao gồm cả vốn đầu tư từ nguồn thu tiền sử dụng đất, xổ số kiến thiết)</t>
  </si>
  <si>
    <t>(1)</t>
  </si>
  <si>
    <t>Cấp tỉnh quản lý</t>
  </si>
  <si>
    <t>A</t>
  </si>
  <si>
    <t>Dự án …</t>
  </si>
  <si>
    <t>1.2</t>
  </si>
  <si>
    <t>Cấp huyện quản lý</t>
  </si>
  <si>
    <t>1.3</t>
  </si>
  <si>
    <t>Cấp xã quản lý</t>
  </si>
  <si>
    <t>Vốn đầu tư từ nguồn bội chi ngân sách địa phương</t>
  </si>
  <si>
    <t>II</t>
  </si>
  <si>
    <t>Vốn ngân sách Trung ương</t>
  </si>
  <si>
    <t>Vốn Chương trình mục tiêu quốc gia</t>
  </si>
  <si>
    <t>Chương trình mục tiêu quốc gia xây dựng nông thôn mới</t>
  </si>
  <si>
    <t>Chương trình mục tiêu quốc gia giảm nghèo bền vững</t>
  </si>
  <si>
    <t>Vốn đầu tư theo các chương trình mục tiêu</t>
  </si>
  <si>
    <t>2.1</t>
  </si>
  <si>
    <t>Chương trình mục tiêu …</t>
  </si>
  <si>
    <t>2.2</t>
  </si>
  <si>
    <t>Vốn trái phiếu Chính phủ</t>
  </si>
  <si>
    <t>3.1</t>
  </si>
  <si>
    <t>Lĩnh vực…</t>
  </si>
  <si>
    <t>3.2</t>
  </si>
  <si>
    <t>Vốn công trái Quốc gia</t>
  </si>
  <si>
    <t>Vốn nước ngoài</t>
  </si>
  <si>
    <t>5.1</t>
  </si>
  <si>
    <t>Vốn ODA giải ngân theo cơ chế tài chính trong nước</t>
  </si>
  <si>
    <t>5.2</t>
  </si>
  <si>
    <t xml:space="preserve">Vốn vay ODA và vốn vay ưu đãi của các nhà tài trợ nước ngoài </t>
  </si>
  <si>
    <t>Vốn bổ sung ngoài kế hoạch được giao (nếu có)</t>
  </si>
  <si>
    <t>Nguồn vốn …</t>
  </si>
  <si>
    <t>B</t>
  </si>
  <si>
    <t>Nơi nhận:</t>
  </si>
  <si>
    <t>- Sở Tài chính;</t>
  </si>
  <si>
    <t>THỦ TRƯỞNG ĐƠN VỊ</t>
  </si>
  <si>
    <t>(Ký, ghi rõ họ tên và đóng dấu)</t>
  </si>
  <si>
    <t>……….., ngày      tháng      năm</t>
  </si>
  <si>
    <t>TỔNG SỐ (A+B)</t>
  </si>
  <si>
    <t>VỐN ĐẦU TƯ CÔNG TỪ NGUỒN NSNN</t>
  </si>
  <si>
    <t>NGUỒN THU ĐỂ LẠI CHO ĐẦU TƯ CHƯA ĐƯA VÁO CÂN ĐỐI NSNN</t>
  </si>
  <si>
    <t>I.1</t>
  </si>
  <si>
    <t>Vốn ngân sách cấp tỉnh</t>
  </si>
  <si>
    <t>I.2</t>
  </si>
  <si>
    <t>Vốn ngân sách cấp huyện, xã</t>
  </si>
  <si>
    <t>Ngân sách huyện</t>
  </si>
  <si>
    <t>Ngân sách xã</t>
  </si>
  <si>
    <t>Thời gian báo cáo:</t>
  </si>
  <si>
    <t>Trong đó: vốn NSNN</t>
  </si>
  <si>
    <t>Ghi chú: Số liệu thanh toán vốn nước ngoài là số vốn KBNN kiểm soát, xác nhận</t>
  </si>
  <si>
    <t>NGƯỜI LẬP BIỂU</t>
  </si>
  <si>
    <t>XÁC NHẬN CỦA KBNN NƠI THANH TOÁN</t>
  </si>
  <si>
    <t>GIÁM ĐỐC KBNN</t>
  </si>
  <si>
    <t>Đơn vị tính: Triệu đồng</t>
  </si>
  <si>
    <t>Kế hoạch vốn được giao từ đầu kỳ trung hạn đến thời điểm báo cáo</t>
  </si>
  <si>
    <t>Thanh toán kế hoạch vốn giai đoạn trước chuyển sang</t>
  </si>
  <si>
    <t>Thanh toán kế hoạch vốn từ kỳ trung hạn đến thời điểm báo cáo</t>
  </si>
  <si>
    <t>Thanh toán KH vốn từ đầu kỳ trung hạn đến thời điểm báo cáo</t>
  </si>
  <si>
    <t xml:space="preserve">KH vốn giao từ đầu kỳ trung hạn đến thời điểm báo cáo
</t>
  </si>
  <si>
    <t>9=10+11</t>
  </si>
  <si>
    <t>12=13+14</t>
  </si>
  <si>
    <t>16=9-12-15</t>
  </si>
  <si>
    <t>- Sở Kế hoạch và Đầu tư</t>
  </si>
  <si>
    <t xml:space="preserve">- Giữa kỳ trung hạn (báo cáo 2,5 năm): Trước ngày 05 tháng 7 năm thứ 3
</t>
  </si>
  <si>
    <t xml:space="preserve">- Cả giai đoạn 05 năm trung hạn: Trước ngày 20 tháng 02 năm đầu tiên của giai đoạn trung hạn tiếp theo
</t>
  </si>
  <si>
    <t xml:space="preserve">Kế hoạch vốn còn lại chưa thanh toán bị hủy bỏ (nếu có)
</t>
  </si>
  <si>
    <t>Kế hoạch vốn còn lại được kéo dài thanh toán sang năm sau</t>
  </si>
  <si>
    <t>(ĐỊNH KỲ GIỮA KỲ TRUNG HẠN, CẢ GIAI ĐOẠN 05 NĂM TRUNG HẠN)</t>
  </si>
  <si>
    <t>TÌNH HÌNH THỰC HIỆN VÀ THANH TOÁN KẾ HOẠCH VỐN ĐẦU TƯ CÔNG GIỮA KỲ TRUNG HẠN VÀ CẢ GIAI ĐOẠN TRUNG HẠN 20…-20…</t>
  </si>
  <si>
    <t>UBND HUYỆN, TP; SỞ, BAN NGÀNH VÀ CHỦ ĐẦU TƯ</t>
  </si>
  <si>
    <t>Kế hoạch vốn giai đoạn trước chuyển sang giai đoạn 20.. - 20..</t>
  </si>
  <si>
    <t>Biểu số: 02/ĐV-TH</t>
  </si>
  <si>
    <t>(Biểu mẫu kèm theo Quyết định số 448 /QĐ-UBND ngày 09 tháng 3 năm 2018 của UBND tỉnh Lạng Sơn)</t>
  </si>
  <si>
    <t>Ghi chú</t>
  </si>
  <si>
    <t xml:space="preserve">STT
</t>
  </si>
  <si>
    <t>Vốn kế hoạch</t>
  </si>
  <si>
    <t>Thanh toán vốn kế hoạch kéo dài</t>
  </si>
  <si>
    <t>Thanh toán vốn kế hoạch năm</t>
  </si>
  <si>
    <t>11=12+13</t>
  </si>
  <si>
    <t>a</t>
  </si>
  <si>
    <t>b</t>
  </si>
  <si>
    <t>Dự án chuẩn bị đầu tư</t>
  </si>
  <si>
    <t>1</t>
  </si>
  <si>
    <t>Trường Tiểu học xã Bắc Quỳnh</t>
  </si>
  <si>
    <t>Đầu tư xây dựng các hạng mục phụ trợ UBND xã Vạn Thủy</t>
  </si>
  <si>
    <t>Trụ sở UBND xã Vũ Lăng</t>
  </si>
  <si>
    <t>Hỗ trợ xi măng làm GTNT (tối thiếu 25%)</t>
  </si>
  <si>
    <t>Xi măng làm đường giao thông nông thôn</t>
  </si>
  <si>
    <t>c</t>
  </si>
  <si>
    <t>Xây dựng cơ sở dữ liệu về đất đai</t>
  </si>
  <si>
    <t>2</t>
  </si>
  <si>
    <t>3</t>
  </si>
  <si>
    <t>Các nhiệm vụ chi theo thực tế</t>
  </si>
  <si>
    <t>4</t>
  </si>
  <si>
    <t>5</t>
  </si>
  <si>
    <t>6</t>
  </si>
  <si>
    <t>7</t>
  </si>
  <si>
    <t>8</t>
  </si>
  <si>
    <t>Nguồn chưa phân bổ</t>
  </si>
  <si>
    <t>Sửa chữa nhà làm việc khối dân vận</t>
  </si>
  <si>
    <t>Trường Mầm non xã Vũ lăng</t>
  </si>
  <si>
    <t>Trường tiểu học 1 xã Vũ Lăng</t>
  </si>
  <si>
    <t>Trường tiểu học 2 xã Vũ Lăng</t>
  </si>
  <si>
    <t>Trường THCS xã Vũ lăng</t>
  </si>
  <si>
    <t>Nhà văn hóa xã Vũ lăng</t>
  </si>
  <si>
    <t>Đường giao thông Làng Dọc - Liên Lạc xã Vũ Lăng</t>
  </si>
  <si>
    <t>Địa điểm xây dựng</t>
  </si>
  <si>
    <t>Quyết định đầu tư ban đầu hoặc điều chỉnh</t>
  </si>
  <si>
    <t>Số quyết định, ngày tháng năm</t>
  </si>
  <si>
    <t>TMĐT</t>
  </si>
  <si>
    <t>Chủ đầu tư</t>
  </si>
  <si>
    <t>xã Đồng Ý</t>
  </si>
  <si>
    <t>xã Vũ Sơn</t>
  </si>
  <si>
    <t>Nhà 02 tầng</t>
  </si>
  <si>
    <t>Trong đó: Dân góp</t>
  </si>
  <si>
    <t>Năng lực thiết kế</t>
  </si>
  <si>
    <t>Ban QLDA ĐTXD huyện</t>
  </si>
  <si>
    <t>2019-2020</t>
  </si>
  <si>
    <t>xã Vạn Thủy</t>
  </si>
  <si>
    <t>3556/QĐ-UBND, 16/10/2019</t>
  </si>
  <si>
    <t>xã Chiến Thắng</t>
  </si>
  <si>
    <t>3699/QĐ-UBND, 23/10/2019</t>
  </si>
  <si>
    <t>xã Vũ Lễ</t>
  </si>
  <si>
    <t>2021-2022</t>
  </si>
  <si>
    <t>xã Vũ Lăng</t>
  </si>
  <si>
    <t>thị trấn Bắc Sơn</t>
  </si>
  <si>
    <t>2022-2023</t>
  </si>
  <si>
    <t>xã Bắc Quỳnh</t>
  </si>
  <si>
    <t>Nhà cấp III (nâng thêm tầng)</t>
  </si>
  <si>
    <t>Phòng KT&amp;HT</t>
  </si>
  <si>
    <t>xã Nhất Tiến</t>
  </si>
  <si>
    <t>xã Tân Lập</t>
  </si>
  <si>
    <t>xã Trấn Yên</t>
  </si>
  <si>
    <t>xã Hưng Vũ</t>
  </si>
  <si>
    <t>Lát vỉa hè dọc hai bên đường quốc lộ 1B thuộc khối phố Trần Phú, thị trấn Bắc Sơn và thôn Long Hưng, xã Long Đống (chân đèo Tam Canh)</t>
  </si>
  <si>
    <t>xã Tân Hương</t>
  </si>
  <si>
    <t>xã Chiêu Vũ</t>
  </si>
  <si>
    <t>Trường TH&amp;THCS  xã Chiêu Vũ</t>
  </si>
  <si>
    <t>Nâng cấp nhà làm việc UBND xã Chiêu Vũ</t>
  </si>
  <si>
    <t>Trường THCS xã Bắc Quỳnh</t>
  </si>
  <si>
    <t>Cải tạo, sửa chữa nhà làm việc UBND xã Bắc Quỳnh</t>
  </si>
  <si>
    <t>*</t>
  </si>
  <si>
    <t>III</t>
  </si>
  <si>
    <t>Vốn kế hoạch năm</t>
  </si>
  <si>
    <t xml:space="preserve">Trong đó: </t>
  </si>
  <si>
    <t xml:space="preserve">Vốn kế hoạch năm trước được phép kéo dài </t>
  </si>
  <si>
    <t>Lũy kế vốn thanh toán từ đầu năm đến thời điểm báo cáo</t>
  </si>
  <si>
    <t>14=15+16</t>
  </si>
  <si>
    <t>VỐN ĐẦU TƯ CÔNG</t>
  </si>
  <si>
    <t>IV</t>
  </si>
  <si>
    <t>kcm</t>
  </si>
  <si>
    <t>cbđt</t>
  </si>
  <si>
    <t>ct</t>
  </si>
  <si>
    <t>tt nợ</t>
  </si>
  <si>
    <t>cpdctđt</t>
  </si>
  <si>
    <t>đã pdctđt</t>
  </si>
  <si>
    <t>đ/c</t>
  </si>
  <si>
    <t>nợ kcm</t>
  </si>
  <si>
    <t>Dự án hoàn thành, bàn giao, đưa vào sử dụng đến ngày 31/12/2022</t>
  </si>
  <si>
    <t xml:space="preserve">Trụ sở UBND xã Chiến Thắng </t>
  </si>
  <si>
    <t>Dự án khởi công mới 2023</t>
  </si>
  <si>
    <t>Trụ sở UBND thị trấn Bắc Sơn</t>
  </si>
  <si>
    <t>Lập Kế hoạch sử dụng đất năm 2024</t>
  </si>
  <si>
    <t>Trích nộp QPTĐ 10% theo NQ26/NQ-HĐND ngày 02/5/2019</t>
  </si>
  <si>
    <t>Trường Mầm Non xã Long Đống</t>
  </si>
  <si>
    <t xml:space="preserve"> Nhà Văn hóa xã Long Đống</t>
  </si>
  <si>
    <t>Trường Tiểu học xã Long Đống</t>
  </si>
  <si>
    <t>9</t>
  </si>
  <si>
    <t>Trường THCS xã Long Đống</t>
  </si>
  <si>
    <t>Dự án hoàn thành trước 31/12/2022</t>
  </si>
  <si>
    <t>Sửa chữa các hạng mục phụ trợ trụ sở UBND huyện Bắc Sơn</t>
  </si>
  <si>
    <t>Nhà vệ sinh phòng Văn hóa và Thông tin</t>
  </si>
  <si>
    <t>Dự án chuyển tiếp</t>
  </si>
  <si>
    <t>Mở rộng, nâng cấp Bảo tàng Khởi nghĩa Bắc Sơn</t>
  </si>
  <si>
    <t>Cải tạo, nâng cấp Trụ sở Công an huyện Bắc Sơn</t>
  </si>
  <si>
    <t>VỐN CHƯƠNG TRÌNH MỤC TIÊU QUỐC GIA</t>
  </si>
  <si>
    <t>Ngân sách trung ương</t>
  </si>
  <si>
    <t>Các dự án hoàn thành và đưa vào sử dụng trước 31/12/2022</t>
  </si>
  <si>
    <t>Đường giao thông Thanh yên 1 Bảo Thanh - Bản Luông xã Vũ lăng (đầu nối Km11/ĐH.78)</t>
  </si>
  <si>
    <t>Dự án chuyển tiếp hoàn thành năm 2023</t>
  </si>
  <si>
    <t>Nhà văn hóa xã Tân Hương</t>
  </si>
  <si>
    <t>Dự án 1: Giải quyết tình trạng thiếu đất ở, nhà ở, đất sản xuất, nước sinh hoạt</t>
  </si>
  <si>
    <t>Cấp nước sinh hoạt thôn Lân Kẽm xã Vũ Lễ</t>
  </si>
  <si>
    <t>Cấp nước sinh hoạt  xã Vũ Sơn</t>
  </si>
  <si>
    <t>Xã Đặc biệt khó khăn</t>
  </si>
  <si>
    <t xml:space="preserve">Đường giao thông thôn Thái Bằng 1 xã Nhất Hoà đến địa bàn xã Tân Thành </t>
  </si>
  <si>
    <t>Đường giao thông Khưa Cái-Lân Vỳ thôn Nam Hương 2</t>
  </si>
  <si>
    <t>Phai Mỏ Luông thôn Nam Hương 1 xã Tân Hương</t>
  </si>
  <si>
    <t xml:space="preserve">Đường giao thông (từ Yên Thành, xã Tân Thành - giáp ranh xã Nhất Hòa) </t>
  </si>
  <si>
    <t>Đường giao thông từ thôn Yên Thành xã Tân  Thành giáp xã Phương Giao, huyện Võ Nhai, tỉnh Thái Nguyên</t>
  </si>
  <si>
    <t>Đường giao thông xã Nà Thí - Bản Khuông xã Vạn Thủy</t>
  </si>
  <si>
    <t>Đường giao thông từ Cầu Suối Nay - Ngã 3 suối cạn xã Tân  Tri</t>
  </si>
  <si>
    <t>Thôn Đặc biệt khó khăn</t>
  </si>
  <si>
    <t>Đường giao thông thông  Tân Kỳ - Táp Già xã Chiêu Vũ</t>
  </si>
  <si>
    <t>Đường giao thông Nà Niệc - Ao Nai  xã Nhất Tiến</t>
  </si>
  <si>
    <t>Đường giao thông Lân Kẽm - Thống Nhất xã Vũ Lễ</t>
  </si>
  <si>
    <t>Đường giao thông xóm Nà Riến - thôn Nà Cái, xã Tân Lập (tiếp)</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</si>
  <si>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</si>
  <si>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Nhà văn hóa thôn Suối Tín xã Tân Tri</t>
  </si>
  <si>
    <t>Nhà văn hóa thôn Nóoc Mò xã Trấn Yên</t>
  </si>
  <si>
    <t>Hỗ trợ đất sản xuất tại xã</t>
  </si>
  <si>
    <t>Cấp nước sinh hoạt thôn Nà Gỗ xã Tân Thành</t>
  </si>
  <si>
    <t>Cấp nước sinh hoạt xã Nhất Hòa</t>
  </si>
  <si>
    <t>Đường giao thông xóm Nà Riến, thôn Nà Cái, xã Tân Lập</t>
  </si>
  <si>
    <t>Hỗ trợ đầu tư xây dựng nhà văn hóa thôn Bản Đắc xã Nhất Hòa</t>
  </si>
  <si>
    <t>Hỗ trợ đầu tư xây dựng nhà văn hóa thôn Làng Mỏ xã Trấn Yên</t>
  </si>
  <si>
    <t>Đường giao thông Lân Páng - Thuỷ Hội</t>
  </si>
  <si>
    <t>Đường giao thông Tiên Đáo - Nà Rào - Rạ Lá - Ngọc Môn</t>
  </si>
  <si>
    <t>Đường giao thông An Ninh Minh Quang - Bản Đăng Bản Thí</t>
  </si>
  <si>
    <t>Đường giao thông thôn Lân Luông</t>
  </si>
  <si>
    <t>Đường giao thông Lân Vi - Hồng Phong 4</t>
  </si>
  <si>
    <t>V</t>
  </si>
  <si>
    <t>VỐN ĐỐI ỨNG NGÂN SÁCH CẤP HUYỆN</t>
  </si>
  <si>
    <t>xã Long Đống</t>
  </si>
  <si>
    <t>xã Tân Thành</t>
  </si>
  <si>
    <t>xã Tân Tri</t>
  </si>
  <si>
    <t>Nhà 02 tầng 04 phòng học diện tích 470,5 m2 và dân bê tông 101m2</t>
  </si>
  <si>
    <t xml:space="preserve"> Nhà  02 tầng340,9m2 và sân BT 75m2</t>
  </si>
  <si>
    <t>2361/QĐ-UBND ngày 01/7/2022</t>
  </si>
  <si>
    <t>BQLDA ĐTXD Huyện</t>
  </si>
  <si>
    <t>UBND xã Chiến Thắng</t>
  </si>
  <si>
    <t>UBND xã Trấn Yên</t>
  </si>
  <si>
    <t>UBND xã Vũ Lễ</t>
  </si>
  <si>
    <t>UBND xã Vũ Sơn</t>
  </si>
  <si>
    <t>UBND xã Nhất Hòa</t>
  </si>
  <si>
    <t>UBND xã Tân Hương</t>
  </si>
  <si>
    <t>UBND xã Chiêu Vũ</t>
  </si>
  <si>
    <t>UBND xã Vũ Lăng</t>
  </si>
  <si>
    <t>UBND xã Tân Lập</t>
  </si>
  <si>
    <t>UBND xã Tân Tri</t>
  </si>
  <si>
    <t>d</t>
  </si>
  <si>
    <t>VỐN SỰ NGHIỆP (CÓ TÍNH CHẤT ĐÀU TƯ)</t>
  </si>
  <si>
    <t>Vốn hỗ trợ có mục tiêu từ ngân sách tỉnh xây dựng cơ sở hạ tầng Vùng ATK</t>
  </si>
  <si>
    <t>Nâng cấp đường huyện ĐH.71 (Cổng Trụ sở UBND Hữu Vĩnh cũ - Đỉnh đèo cây nghiến)</t>
  </si>
  <si>
    <t>Cải tạo, nâng cấp tuyến đường huyện ĐH70</t>
  </si>
  <si>
    <t>Đường giao thông Thanh Yên 1- Bảo Thanh, Bản Luông xã Vũ Lăng</t>
  </si>
  <si>
    <t>Đường giao thông Bảo Thanh - Thanh Yên 1 xã Vũ Lăng</t>
  </si>
  <si>
    <t>Vốn sự nghiệp Thuỷ lợi</t>
  </si>
  <si>
    <t>Mương Bó Tát, thôn Đon Úy xã Tân Hương</t>
  </si>
  <si>
    <t>Mương thủy lợi thôn Tân Kỳ, xã Chiêu Vũ</t>
  </si>
  <si>
    <t>Vốn Sự nghiệp kiến thiết thị chính</t>
  </si>
  <si>
    <t>Xây dựng hệ thống điện chiếu sáng trục đường trung tâm thị trấn Bắc Sơn</t>
  </si>
  <si>
    <t>Mở rộng hệ thống cao áp chiếu sáng công cộng các tuyến Hữu Vĩnh và Tiến Hợp thị trấn Bắc Sơn</t>
  </si>
  <si>
    <t>Chỉnh trang hệ thống hạ tầng kỹ thuật, giao thông, cây xanh thị trấn Bắc Sơn</t>
  </si>
  <si>
    <t>Vốn Sự nghiệp kinh tế khác</t>
  </si>
  <si>
    <t>Nâng cấp, chỉnh trang các tuyến đường nội thị thị trấn Bắc Sơn</t>
  </si>
  <si>
    <t>Nâng cấp đường Văn cao, Lương văn Tri</t>
  </si>
  <si>
    <t>Sân quảng Trường trung tâm hành chính huyện; giai đoạn 1: San nền, sân khấu, quảng trường.</t>
  </si>
  <si>
    <t>Sân quảng Trường trung tâm hành chính huyện; giai đoạn 2.</t>
  </si>
  <si>
    <t>Sửa chữa cầu Luông Km51+110 và sửa chữa mặt đường từ Km46+179 -Km53, ĐT.243</t>
  </si>
  <si>
    <t>VI</t>
  </si>
  <si>
    <t>Vốn sự nghiệp các CTMTQG</t>
  </si>
  <si>
    <t>Chương trình MTQG PTKTXH vùng ĐB DTTS và MN</t>
  </si>
  <si>
    <t>Chương trình mục tiêu quốc gia GNBV</t>
  </si>
  <si>
    <t>Chương trình mục tiêu quốc gia XD NTM</t>
  </si>
  <si>
    <t>Sửa chữa, nâng cấp các tuyến đường nội thị thị trấn Bắc Sơn</t>
  </si>
  <si>
    <t>Nâng cấp, sửa chữa tuyến đường huyện ĐH. 72 (Chiêu Vũ - nối ĐH.78)</t>
  </si>
  <si>
    <t>Đường giao thông thôn Tiên Đáo - Nà Rào - Rạ Lá xã Long Đống</t>
  </si>
  <si>
    <t xml:space="preserve">Cải tạo nâng cấp ĐH.78 (lý trình từ Km 30+650 - Km31+600) </t>
  </si>
  <si>
    <t>Mở rộng nền, mặt đường với quy mô: Đường giao thông nông thôn loại B Miền Núi, nền đường rộng 4,0m (chưa kể rãnh dọc); mặt đường rộng 3,0m (chưa kể mở rộng trong đường cong)</t>
  </si>
  <si>
    <t>Nâng cấp nền, mặt đường</t>
  </si>
  <si>
    <t>Cải tạo, nâng cấp nền mặt đường, chiều dài khoảng 2,5km</t>
  </si>
  <si>
    <t>Nền đường, công trình thoát nước, chiều dài  khoảng 5,0 km</t>
  </si>
  <si>
    <t>Nền đường, công trình thoát nước, chiều dài khoảng 6,0 km</t>
  </si>
  <si>
    <t>Nền đường, công trình thoát nước, chiều dài khoảng 8 km (từ QL1B đến giáp đường BT xã Mông Ân, huyện Bình Gia)</t>
  </si>
  <si>
    <t>CT,NC ĐH.78  dài 1,0km</t>
  </si>
  <si>
    <t>Thị trấn</t>
  </si>
  <si>
    <t xml:space="preserve">xã Long Đống </t>
  </si>
  <si>
    <t>2022</t>
  </si>
  <si>
    <t>2023</t>
  </si>
  <si>
    <t>BQL DA ĐTXD huyện</t>
  </si>
  <si>
    <t>Vốn sự nghiệp giao thông</t>
  </si>
  <si>
    <t>Duy tu, bảo dưỡng thường xuyên đường huyện, đường nội thị</t>
  </si>
  <si>
    <t>ĐH.70: Tân Sơn- Lân Hát - Mỏ Hao (xã Bắc Quỳnh, Hưng Vũ)</t>
  </si>
  <si>
    <t>ĐH.71: Hữu Vĩnh - Chiêu Vũ - Sông Hóa (TT BS, Chiêu Vũ, Vũ Lăng)</t>
  </si>
  <si>
    <t>ĐH.72: Hưng Vũ- Chiêu Vũ (Hưng Vũ. Chiêu Vũ)</t>
  </si>
  <si>
    <t>ĐH.73: Thị trấn - Tân Hương - Vũ Lăng (Thị trấn BS, Tân Lập- Tân Hương - Vũ Lăng</t>
  </si>
  <si>
    <t>ĐH.74: Nhất Hòa - Nhất Tiến (Nhất Hòa,  Nhất Tiến)</t>
  </si>
  <si>
    <t xml:space="preserve">ĐH.75: Đồng Ý- Vạn Thủy (Đồng Ý- Vạn Thủy </t>
  </si>
  <si>
    <t>ĐH.76: Khau Bao -  Tân Tri - Ngả Hai (Đồng Ý- Vạn Thủy , Tân Tri, Chiến Thắng)</t>
  </si>
  <si>
    <t>ĐH.77: Tân Tri - Nghinh Tường (xã Tân Tri, và giáp Huyện Võ Nhai)</t>
  </si>
  <si>
    <t>ĐH.78: Mỏ Nhài - Nhất Hoà- Vũ Lễ (xã Hưng Vũ, Vũ Lăng, Nhất Hòa, Tân Thành, Vũ Lễ)</t>
  </si>
  <si>
    <t>Đường Nội thị (theo QĐ 95/QĐ-UBND ngày 12/01/2022 của UBND tỉnh)</t>
  </si>
  <si>
    <t>Sửa chữa hệ thống cầu trên đường giao thông nông thôn, gồm cầu dàn thép, cầu dầm bê tông cốt thép, cầu treo dân sinh</t>
  </si>
  <si>
    <t>Cầu trên đường xã</t>
  </si>
  <si>
    <t>Duy tu hệ thống đường xã</t>
  </si>
  <si>
    <t>xã Nhất Hòa</t>
  </si>
  <si>
    <t xml:space="preserve">Nguồn chưa phân bổ </t>
  </si>
  <si>
    <t>Mương thủy lợi Nà Lìn, xã Đồng Ý</t>
  </si>
  <si>
    <t>Sửa chữa, nâng cấp mương Suối Bốc, xã Vũ Lễ</t>
  </si>
  <si>
    <t>Trả tiền điện chiếu sáng; Sửa chữa thay thế thường xuyên đèn cao áp thị trấn</t>
  </si>
  <si>
    <t>Lập Đề án thị trấn Bắc Sơn công nhận Đô thị loại V</t>
  </si>
  <si>
    <t>Mở rộng hệ thống cao áp chiếu sáng công cộng tuyến Long Hưng xã Long Đống</t>
  </si>
  <si>
    <t>Lập Chương trình phát triển đô thị thị trấn Bắc Sơn, huyện Bắc Sơn</t>
  </si>
  <si>
    <t>Lập Quy chế quản lý kiến trúc đô thị thị trấn Bắc Sơn, huyện Bắc Sơn</t>
  </si>
  <si>
    <t>Lập Quy chế quản lý kiến trúc điểm dân cư nông thôn (dự kiến 5 điểm)</t>
  </si>
  <si>
    <t>Lập Quy chế quản lý kiến trúc các xã (dự kiến 10-12 xã)</t>
  </si>
  <si>
    <t>Mở rộng hệ thống cao áp chiếu sáng công cộng tuyến đường Lương văn Tri (hết địa phận thị trấn Bắc Sơn)</t>
  </si>
  <si>
    <t>Sửa chữa, thay thế đường dây, chao đèn cao áp, chiếu sáng công cộng tuyến Long Hưng, xã Long Đống</t>
  </si>
  <si>
    <t>Hỗ trợ công tác chỉnh trang cây xanh khu vực sân quảng trường TTHC và Bảo tàng KNBS</t>
  </si>
  <si>
    <t>Nâng cấp chính trang đô thị, thị trấn Bắc Sơn</t>
  </si>
  <si>
    <t>Lát vỉa hè dọc hai bên đường Quốc lộ 1B, khối phố Trần Đăng Ninh, thị trấn Bắc Sơn.</t>
  </si>
  <si>
    <t>Đo đạc, cấp giấy chứng nhận quyền sử dụng đất cho các tổ chức</t>
  </si>
  <si>
    <t>Điều chỉnh quy hoạch chung tại các xã trong lộ trình NTM đến 2025 (xã Nhất Hòa và xã Tân Thành)</t>
  </si>
  <si>
    <t>Hỗ trợ dự án đánh số nhà trên địa bàn thị trấn Bắc Sơn</t>
  </si>
  <si>
    <t>Lập quy hoạch chi tiết điểm du lịch xã Bắc Quỳnh</t>
  </si>
  <si>
    <t>Lập quy hoạch chi tiết điểm du lịch xã Chiến Thắng</t>
  </si>
  <si>
    <t>Hỗ trợ chỉnh trang tuyến phố đêm</t>
  </si>
  <si>
    <t>VII</t>
  </si>
  <si>
    <t>Kinh phí hỗ trợ sử dụng sản phẩm, dịch vụ công ích thủy lợi theo Nghị định số 62/2018/NĐ-CP ngày 02/5/2018 của Chính phủ</t>
  </si>
  <si>
    <t>Sửa chữa, nâng cấp mương Pác Rọ, xã Long Đống</t>
  </si>
  <si>
    <t>Sửa chữa, nâng cấp đập Mỏ Ắng, thị trấn Bắc Sơn</t>
  </si>
  <si>
    <t>Sửa chữa, nâng cấp hệ thống mương xã Tân Hương</t>
  </si>
  <si>
    <t>Sửa chữa, nâng cấp mương Nà Toa xã Vũ Sơn</t>
  </si>
  <si>
    <t>Sửa chữa, nâng cấp hệ thống mương Nà Rấy xã Tân Thành</t>
  </si>
  <si>
    <t>Sửa chữa, nâng cấp Mương Khau Kheo xã Vũ Lê</t>
  </si>
  <si>
    <t>Sửa chữa, nâng cấp mương Nà Ngước xã Chiến Thắng</t>
  </si>
  <si>
    <t>Sửa chữa, nâng cấp mương đập Bản Liếng xã Long Đống</t>
  </si>
  <si>
    <t>Kinh phí hỗ trợ đất trồng lúa theo Nghị định số 35/2015/NĐ-CP ngày 13/4/2015 và Nghị định số 62/2019/NĐ-CP ngày 11/7/2019 của Chính phủ</t>
  </si>
  <si>
    <t>Sửa chữa, nâng cấp mương Phai Hoén, phai to, phai Rọa xã Tân Tri</t>
  </si>
  <si>
    <t>Nâng cấp đường nội đồng Trí Yên xã Bắc Quỳnh</t>
  </si>
  <si>
    <t>Phòng KTHT</t>
  </si>
  <si>
    <t>UBND xã Đồng Ý</t>
  </si>
  <si>
    <t>UBND xã Vạn Thủy</t>
  </si>
  <si>
    <t>UBND Tân Thành</t>
  </si>
  <si>
    <t>UBND Nhất Tiến</t>
  </si>
  <si>
    <t>UBND xã Hưng Vũ</t>
  </si>
  <si>
    <t>UBND xã Bắc Quỳnh</t>
  </si>
  <si>
    <t>UBND xã Long Đống</t>
  </si>
  <si>
    <t>Phòng NNPTNT</t>
  </si>
  <si>
    <t>Phòng TNMT</t>
  </si>
  <si>
    <t>UBND thị trấn Bắc Sơn</t>
  </si>
  <si>
    <t>PNNPTNT</t>
  </si>
  <si>
    <t>Trung tâm Văn hóa Thể thao và Truyền thông</t>
  </si>
  <si>
    <t>Lũy kế vốn đã bố trí đến nay</t>
  </si>
  <si>
    <t>Cải tạo, nâng cấp trường Tiểu học xã Vũ Sơn</t>
  </si>
  <si>
    <t>Cải tạo, nâng cấp trường Mầm non xã Đồng Ý</t>
  </si>
  <si>
    <t>Nhà Văn hóa xã Tân  Thành</t>
  </si>
  <si>
    <t xml:space="preserve"> Nhà Văn hóa xã Nhất Hòa</t>
  </si>
  <si>
    <t xml:space="preserve"> Trường Mầm non xã Nhất Hòa</t>
  </si>
  <si>
    <t xml:space="preserve"> Trường Tiểu học xã Nhất Hòa</t>
  </si>
  <si>
    <t>Thanh Yên 1 - Bảo Thanh - Bản Luông (qua Thanh Yên 1, Bản Luông, Bảo Thanh)</t>
  </si>
  <si>
    <t xml:space="preserve"> Liên Lạc- Làng Dọc (qua  Liên lạc, Làng Dọc)</t>
  </si>
  <si>
    <t>Dự án 4: Đầu tư cơ sở hạ tầng thiết yếu, phục vụ sản xuất, đời sống trong vùng đồng bào dân tộc thiểu số và miền núi và các đơn vị sự nghiệp công của lĩnh vực dân tộc</t>
  </si>
  <si>
    <t>Dự án 5: Phát triển giáo dục đào tạo nâng cao chất lượng nguồn nhân lực</t>
  </si>
  <si>
    <t>Dự án 6: Bảo tồn, phát huy giá trị văn hóa truyền thống tốt đẹp của các dân tộc thiểu số gắn với phát triển du lịch</t>
  </si>
  <si>
    <t>Quyết toán hoặc khối lượng thực hiện (07/8/2023)</t>
  </si>
  <si>
    <t>UBND HUYỆN BẮC SƠN</t>
  </si>
  <si>
    <t>CỘNG HÒA XÃ HỘI CHỦ NGHĨA VIỆT NAM</t>
  </si>
  <si>
    <t>PHÒNG TÀI CHÍNH - KẾ HOẠCH</t>
  </si>
  <si>
    <t>Độc lập - Tự do - Hạnh phúc</t>
  </si>
  <si>
    <t>-------------</t>
  </si>
  <si>
    <t>--------------------------------</t>
  </si>
  <si>
    <t>Kính gửi: Đồng Chí Tổ trưởng Tổ công tác số 01</t>
  </si>
  <si>
    <t>Thực hiện Quyết định số 3289/QĐ-UBND ngày 23/8/2023 của UBND huyện Về việc thành lập các Tổ công tác đôc đốc, tháo gỡ khó khăn, vướng mắc, đẩy nhanh tiến độ giải ngân vốn đầu tư công và vốn các Chương trình mục tiêu quốc gia năm 2023</t>
  </si>
  <si>
    <t>TRƯỞNG PHÒNG</t>
  </si>
  <si>
    <t>-</t>
  </si>
  <si>
    <t>CT, các PCT UBND huyện (b/c);</t>
  </si>
  <si>
    <t>Các phòng: NNPTNT, LĐTBXH-DT;</t>
  </si>
  <si>
    <t>Ban QLDA ĐTXD huyện;</t>
  </si>
  <si>
    <t>UBND các xã: Trấn Yên, Vũ Lăng, Nhất Hòa, Tân Thành, Vũ Lễ, Tân Tri. Vạn Thủy, Tân Lập, Tân Hương, Chiêu Vũ. Long Đống;</t>
  </si>
  <si>
    <t>Lãnh đạo, chuyên viên phòng;</t>
  </si>
  <si>
    <t>Lưu VT.</t>
  </si>
  <si>
    <t>Dương Hữu Phong</t>
  </si>
  <si>
    <t>TỔNG CỘNG</t>
  </si>
  <si>
    <t>(A) VỐN CÂN ĐỐI NGÂN SÁCH ĐỊA PHƯƠNG</t>
  </si>
  <si>
    <t>Dự án chuyển tiếp sang giai đoạn 2021-2025.</t>
  </si>
  <si>
    <t>Xây dựng Trạm y tế xã Chiêu Vũ</t>
  </si>
  <si>
    <t>NGUỒN THU SỬ DỤNG ĐẤT NĂM 2024</t>
  </si>
  <si>
    <t xml:space="preserve"> Chuyển đổi hệ tọa độ, đo đạc chỉnh lý bản đồ địa chính, lập hồ sơ địa chính, cấp giấy chứng nhận quyền sử dụng đất và xây dựng cơ sở dữ liệu địa chính thị trấn Bắc Sơn, huyện Bắc Sơn</t>
  </si>
  <si>
    <t>Cải tạo, nâng cấp sân trụ sở Huyện Ủy, sân HĐND&amp;UBND huyện và mặt sân vận động trung tâm huyện</t>
  </si>
  <si>
    <t>Cải tạo khu nhà làm việc khối liên cơ quan</t>
  </si>
  <si>
    <t>Cải tạo trụ sở UBND xã Vũ Lễ</t>
  </si>
  <si>
    <t>Cải tạo Trường THCS xã Tân Lập</t>
  </si>
  <si>
    <t>Trụ sở Huyện Ủy Bắc Sơn, tỉnh Lạng Sơn</t>
  </si>
  <si>
    <t>10</t>
  </si>
  <si>
    <t>Dự án đầu tư xây dựng, cải tạo tram y tế tuyến xã trên địa bàn huyện Bắc Sơn</t>
  </si>
  <si>
    <t>Dự án khởi công mới</t>
  </si>
  <si>
    <t>NGUỒN TĂNG THU NĂM 2024</t>
  </si>
  <si>
    <t>Kiểm kê đất đai năm 2024</t>
  </si>
  <si>
    <t>Trích lập dự phòng NSH</t>
  </si>
  <si>
    <t>Dự án lắp đặt màn hình Led trong hội trường TTHC huyện</t>
  </si>
  <si>
    <t>Dự án khởi công mới 2024</t>
  </si>
  <si>
    <t>NGUỒN  THU SỬ DỤNG ĐẤT NĂM 2024 NGÂN SÁCH TỈNH HỖ TRỢ ( Huyện chưa phân bổ chi tiết)</t>
  </si>
  <si>
    <t>VỐN ĐẦU TƯ PHÁT TRIỂN CHƯƠNG TRÌNH MTQG XÂY DỰNG NÔNG THÔN MỚI THEO QĐ SỐ 4568/QĐ-UBND, NGÀY 22/12/2023</t>
  </si>
  <si>
    <t>Nội dung thành phần số 02: Phát triển hạ tầng kinh tế - xã hội, cơ bản đồng bộ, hiện đại, đảm bảo kết nối nông thôn - đô thị và kết nối các vùng miền</t>
  </si>
  <si>
    <t>Dự án KCM năm 2024</t>
  </si>
  <si>
    <t>VỐN ĐẦU TƯ PHÁT TRIỂN CHƯƠNG TRÌNH MTQG VÙNG ĐỒNG BÀO DÂN TỘC THIỂU SỐ VÀ MIỀN NÚI NĂM 2023 THEO QĐ SỐ 4568/QĐ-UBND, NGÀY 22/12/2023</t>
  </si>
  <si>
    <t>Cấp nước sinh hoạt xã Vạn Thuỷ</t>
  </si>
  <si>
    <t>Cấp nước sinh hoạt Tân Hương</t>
  </si>
  <si>
    <t>Tiểu dự án 1</t>
  </si>
  <si>
    <t>Đường giao thông thôn Dộc Máy; thôn Nà Gá  xã Nhất Hòa</t>
  </si>
  <si>
    <t xml:space="preserve"> Trường Mầm non xã Nhất Hòa </t>
  </si>
  <si>
    <t xml:space="preserve">  Trường Tiểu học xã Nhất Hòa</t>
  </si>
  <si>
    <t>Đường giao thông vào khu di tích nà kheo xã Tân Hương</t>
  </si>
  <si>
    <t>Mương Cốc Muồng thôn Nam Hương 2 xã Tân Hương</t>
  </si>
  <si>
    <t>Mương thủy lợi thôn Cầu Hin xã Tân Hương</t>
  </si>
  <si>
    <t>Đường giao thông thôn Cầu Hin xã Tân Hương</t>
  </si>
  <si>
    <t>Đường bê tông Lân Cấm xã Trấn Yển</t>
  </si>
  <si>
    <t>Trường Tiểu học và Trung học cơ sở xã Tân Thành</t>
  </si>
  <si>
    <t>Trường Mầm Non xã Tân Thành</t>
  </si>
  <si>
    <t>Mương thôn Tân Kỳ xã Chiêu Vũ</t>
  </si>
  <si>
    <t>Đường giao thông thôn Rạ Lá xã Long Đống</t>
  </si>
  <si>
    <t>Đường giao thông Bản Luông -Thâm Dầu - Kéo Coi  xã Vũ Lăng (tiếp)</t>
  </si>
  <si>
    <t>Cầu Ngầm Cô Kê thôn Tiến Hậu xã Nhất Tiến</t>
  </si>
  <si>
    <t>Đường giao thông Lân Kẽm - Thống Nhất xã Vũ Lễ (tiếp)</t>
  </si>
  <si>
    <t>Đường giao thông xóm Nà Riến, thôn Nà Cái, xã Tân Lập (tiếp)</t>
  </si>
  <si>
    <t xml:space="preserve">Trường Tiểu học và THCS xã Tân Thành </t>
  </si>
  <si>
    <t>Trường THCS xã Tân Tri</t>
  </si>
  <si>
    <t>Nhà văn hóa thôn Mỹ Hòa xã Nhất Hòa</t>
  </si>
  <si>
    <t>C</t>
  </si>
  <si>
    <t xml:space="preserve">VỐN CHUYỂN NGUỒN </t>
  </si>
  <si>
    <t>VỐN CHƯƠNG TRÌNH MTQG VÙNG ĐỒNG BÀO DTTS &amp;MN CHUYỂN NGUỒN TỪ NĂM 2022 SANG 2023</t>
  </si>
  <si>
    <t>VỐN CHƯƠNG TRÌNH MTQG VÙNG ĐỒNG BÀO DTTS &amp;MN CHUYỂN NGUỒN TỪ NĂM 2023 SANG 2024</t>
  </si>
  <si>
    <t>Cấp nước sinh hoạt xã Trấn Yên</t>
  </si>
  <si>
    <t>D</t>
  </si>
  <si>
    <t>VỐN BỔ SUNG TRONG NĂM 2023</t>
  </si>
  <si>
    <t>Phân bổ chi tiết kinh phí năm 2024 hỗ trợ Đề án phát triển GTNT giai đoạn 2021-2025, theo quyết định số 405/QĐ-UBND ngày 16/02/2024</t>
  </si>
  <si>
    <t>Chi tiết kinh phí phân bổ cho các dự án năm 2021</t>
  </si>
  <si>
    <t xml:space="preserve">Đường trục xã  Quang Tiến - Kha Hạ </t>
  </si>
  <si>
    <t>Đường trục xã Pá te - Lân Kẽm</t>
  </si>
  <si>
    <t>Đường trục xã Minh Tiến - Thống Nhất - Khuôn Bồng</t>
  </si>
  <si>
    <t xml:space="preserve">Đường trục xã Kha Hạ - Làng Khả </t>
  </si>
  <si>
    <t>Pù Dạ - Tân Rã - Bản Liếng</t>
  </si>
  <si>
    <t>Đường  BTXM  thôn   Pá  Lét -  Làng Lầu</t>
  </si>
  <si>
    <t>Đường  BTXM  thôn  Pò Đồn - Đèo Bụt</t>
  </si>
  <si>
    <t>Đường giao thông thôn Nà Yêu</t>
  </si>
  <si>
    <t>Chi tiết kinh phí phân bổ cho các dự án năm 2022</t>
  </si>
  <si>
    <t>Chi tiết kinh phí phân bổ cho các dự án năm 2023</t>
  </si>
  <si>
    <t>Chi tiết kinh phí phân bổ cho các dự án năm 2024</t>
  </si>
  <si>
    <t>Tân Vũ - Bình An (qua thôn Tân Vũ, Bình An)</t>
  </si>
  <si>
    <t>NGUỒN VỐN NQ16/2021/NQ-HDND</t>
  </si>
  <si>
    <t>Phòng KT-HT</t>
  </si>
  <si>
    <t>UBND xã Vạn Thuỷ</t>
  </si>
  <si>
    <t>UBND xã Nhất Hoà</t>
  </si>
  <si>
    <t>UBND các xã</t>
  </si>
  <si>
    <t>UBND xã Tân Thành</t>
  </si>
  <si>
    <t>UBND xã Nhất Tiến</t>
  </si>
  <si>
    <t>Công trình dân dụng</t>
  </si>
  <si>
    <t>3479/QĐ-UBND ngày 01/9/2021</t>
  </si>
  <si>
    <t>2819/QĐ-UBND ngày 21/7/2021</t>
  </si>
  <si>
    <t>3004/QĐ-UBND ngày 05/9/2022</t>
  </si>
  <si>
    <t>Thảm BTN</t>
  </si>
  <si>
    <t xml:space="preserve">3339/QĐ-UBND ngày 05/10/2020 </t>
  </si>
  <si>
    <t>Thị trấn Bắc Sơn</t>
  </si>
  <si>
    <t>Cải tạo Sân</t>
  </si>
  <si>
    <t xml:space="preserve">3998, ngày 21/10/2021 </t>
  </si>
  <si>
    <t>Cải tạo, nâng cấp</t>
  </si>
  <si>
    <t xml:space="preserve">3865/QĐ-UBND ngày 08/10/2021 </t>
  </si>
  <si>
    <t>Cải tạo</t>
  </si>
  <si>
    <t>3873/QĐ-UBND ngày 12/10/2021</t>
  </si>
  <si>
    <t>Nhà 05 tầng</t>
  </si>
  <si>
    <t>2024-2026</t>
  </si>
  <si>
    <t>1475/QĐ-UBND ngày 18/9/2023</t>
  </si>
  <si>
    <t xml:space="preserve">xã Bắc Quỳnh </t>
  </si>
  <si>
    <t>3480/QĐ-UBND ngày 21/10/2022</t>
  </si>
  <si>
    <t xml:space="preserve">3004/QĐ-UBND ngày 05/9/2022 </t>
  </si>
  <si>
    <t>Đạt chuẩn</t>
  </si>
  <si>
    <t>2021-2025</t>
  </si>
  <si>
    <t>3180/QĐ-UBND ngày 18/8/2023</t>
  </si>
  <si>
    <t>Xã Đồng Ý</t>
  </si>
  <si>
    <t>3127/QĐ-UBND ngày 21/8/2023</t>
  </si>
  <si>
    <t>1726/QĐ-UBND ngày 12/7/2023</t>
  </si>
  <si>
    <t>5 xã</t>
  </si>
  <si>
    <t>967/QĐ-UBND ngày 08/4/2024</t>
  </si>
  <si>
    <t>toàn huyện</t>
  </si>
  <si>
    <t>đất đai</t>
  </si>
  <si>
    <t>2024-2025</t>
  </si>
  <si>
    <t>sửa chữa</t>
  </si>
  <si>
    <t>505/QĐ-UBND ngày 22/02/2022</t>
  </si>
  <si>
    <t>Xây mới</t>
  </si>
  <si>
    <t xml:space="preserve">1014/QĐ-UBND ngày 22/4/2022 </t>
  </si>
  <si>
    <t>Màn hình Led</t>
  </si>
  <si>
    <t>2785/QĐ-UBND ngày 4/8/2020</t>
  </si>
  <si>
    <t>Chiêu Vũ</t>
  </si>
  <si>
    <t>09 phòng</t>
  </si>
  <si>
    <t>1175 ngày 16/6/2021</t>
  </si>
  <si>
    <t>3086/QĐ-UBND ngày 13/9/2022</t>
  </si>
  <si>
    <t>3239/QĐ-UBND ngày 22/9/2023</t>
  </si>
  <si>
    <t>3308/QĐ-UBND ngày 7/10/2022</t>
  </si>
  <si>
    <t>Cải tạo, nâng cấp các hạng mục</t>
  </si>
  <si>
    <t>2023-2024</t>
  </si>
  <si>
    <t>Các hạng mục phụ trợ</t>
  </si>
  <si>
    <t>4620/QĐ-UBND ngày 29/12/2023</t>
  </si>
  <si>
    <t>1158/QĐ-UBND ngày 28/4/2023</t>
  </si>
  <si>
    <t>số 1067/QĐ-UBND ngày 06/5/2022</t>
  </si>
  <si>
    <t>số 1101/QĐ-UBND ngày 12/5/2022</t>
  </si>
  <si>
    <t>số 1136/QĐ-UBND ngày 18/5/2022</t>
  </si>
  <si>
    <t>số 1068/QĐ-UBND ngày 06/5/2022</t>
  </si>
  <si>
    <t>số 1122/QĐ-UBND ngày 13/5/2022</t>
  </si>
  <si>
    <t>số 1002/QĐ-UBND ngày 21/4/2022</t>
  </si>
  <si>
    <t>số 794/QĐ-UBND ngày 01/4/2022</t>
  </si>
  <si>
    <t>CT giao thông</t>
  </si>
  <si>
    <t>Xã Long Đống</t>
  </si>
  <si>
    <t>Số 3667/QĐ-UBND ngày 14/11/2022</t>
  </si>
  <si>
    <t>Số 1283/QĐ-UBND ngày 16/5/2023</t>
  </si>
  <si>
    <t>Số 919/QĐ-UBND ngày 30/3/2023</t>
  </si>
  <si>
    <t>Số 969/QĐ-UBND ngày 11/4/2023</t>
  </si>
  <si>
    <t>Số 947/QĐ-UBND ngày 4/4/2023</t>
  </si>
  <si>
    <t>Xã Vạn Thuỷ</t>
  </si>
  <si>
    <t>CT thuỷ lợi</t>
  </si>
  <si>
    <t>CT dân dụng</t>
  </si>
  <si>
    <t>Số 1505/QĐ-UBND ngày 13/6/2023</t>
  </si>
  <si>
    <t>Số 3996/QĐ-UBND ngày 12/12/2022</t>
  </si>
  <si>
    <t>Số 3802/QĐ-UBND ngày 28/11/2022</t>
  </si>
  <si>
    <t>Số 3465/QĐ-UBND ngày 19/10/2022</t>
  </si>
  <si>
    <t>xã Nhất Hoà</t>
  </si>
  <si>
    <t xml:space="preserve">xã Nhất Hòa </t>
  </si>
  <si>
    <t>xã Long Đông</t>
  </si>
  <si>
    <t xml:space="preserve">xã Tân Thành </t>
  </si>
  <si>
    <t>VỐN NGÂN SÁCH HUYỆN</t>
  </si>
  <si>
    <t>Đường liên thôn Nà Danh - Nà Tân xã Vũ Sơn</t>
  </si>
  <si>
    <t>Cải tạo, nâng cấp tuyến đường Nà Gỗ - Yên Thành, xã Tân Thành</t>
  </si>
  <si>
    <t>Cải tạo, nâng cấp tuyến đường huyện ĐH70 (giai đoạn 2)</t>
  </si>
  <si>
    <t>Cải tạo, nâng cấp đường Liên thôn Mỏ Pia, xã Tân Lập</t>
  </si>
  <si>
    <t>Cải tạo, sửa chữa</t>
  </si>
  <si>
    <t>Tuyến đường trục xã đã xuống cấp chiều dài khoảng 6 km</t>
  </si>
  <si>
    <t>Cải tạo, nâng cấp nền mặt đường, chiều dài khoảng 6,5km</t>
  </si>
  <si>
    <t>2024</t>
  </si>
  <si>
    <t>Sửa chữa, nâng cấp mương Nà Doài, thôn Phong Thịnh, xã Tân Thành</t>
  </si>
  <si>
    <t>Sửa chữa, nâng cấp mương Bản Cáu, Nà Nhuốt, thôn Ngọc Lâu, xã Tân Tri</t>
  </si>
  <si>
    <t>Sửa chữa, nâng cấp mương, đập Rọ Ngả Hai, thôn Nà Nuầy, xã Hưng Vũ</t>
  </si>
  <si>
    <t xml:space="preserve">Lập Quy chế quản lý kiến trúc các xã </t>
  </si>
  <si>
    <t>Mở rộng hệ thống chiếu sáng công cộng tuyến đường Lương văn Tri (hết địa phận thị trấn Bắc Sơn)</t>
  </si>
  <si>
    <t xml:space="preserve">Mở rộng hệ thống  chiếu sáng công cộng tuyến đường Phùng Chí Kiên </t>
  </si>
  <si>
    <t>Nâng cấp chỉnh trang đô thị, thị trấn Bắc Sơn</t>
  </si>
  <si>
    <t>Sửa chữa cầu luông Km51+110 và sửa chữa mặt đường từ Km46+179 - Km53</t>
  </si>
  <si>
    <t>Nâng cấp sửa chữa đường nội thị thị trấn Bắc Sơn (K.P Vĩnh Thuận)</t>
  </si>
  <si>
    <t>Trang trí đô thị trên địa bàn thị trấn Bắc Sơn</t>
  </si>
  <si>
    <t>P. KTHT</t>
  </si>
  <si>
    <t>Sửa chữa, nâng cấp Mương Khau Kheo xã Vũ Lễ</t>
  </si>
  <si>
    <t>Chi phí quản lý dự án năm 2023</t>
  </si>
  <si>
    <t>Sửa chữa nâng cấp mương Pác Phai xã Tân Lập</t>
  </si>
  <si>
    <t>Sửa chữa nâng cấp mương Nà Hoèn xã Chiến Thắng</t>
  </si>
  <si>
    <t>Chi phí quản lý công trình</t>
  </si>
  <si>
    <t>Nâng cấp đường nội đồng Cầu Luông - Đon Lò - Bắc Sơn - Trí Yên xã Bắc Quỳnh</t>
  </si>
  <si>
    <t>Hỗ trợ cho người trồng lúa để áp dụng giống mới, tiến bộ ký thuật, công nghệ mới trong sản xuất lúa; hỗ trợ liên kết sản xuất, tiêu thụ sản phẩm.</t>
  </si>
  <si>
    <t>Vốn sự nghiệp tài nguyên</t>
  </si>
  <si>
    <t>Xây dựng bể chứa thu gom vỏ bao bì thuốc bảo vệ thực vật tại các xã nông thôn mới</t>
  </si>
  <si>
    <t>Hỗ trợ công tác tuyên truyền, tập huấn, kiểm tra chất lượng vật tư nông nghiệp, đánh giá phân loại cơ sở sản xuất, kinh doanh vật tư an toàn thực phẩm nông, lâm, thủy sản</t>
  </si>
  <si>
    <t>Dự phòng hoạt động Nông nghiệp</t>
  </si>
  <si>
    <t>Chương trình tư vấn khuyến nông, tập huấn chuyển giao KHKT</t>
  </si>
  <si>
    <t>Duy trì công tác bẫy đèn trên địa bàn toàn huyện</t>
  </si>
  <si>
    <t>Phun tiêu độc khử trùng</t>
  </si>
  <si>
    <t>Mua vacxin phòng bệnh cho đàn vật nuôi</t>
  </si>
  <si>
    <t>Dự phòng hoạt động công tác chuyên môn, công tác phòng chống dịch bệnh</t>
  </si>
  <si>
    <t>Duy trì cơ sở an toàn bệnh dại chó mèo trên địa bàn thị trấn</t>
  </si>
  <si>
    <t>Sự nghiệp nông nghiệp các xã, thị trấn</t>
  </si>
  <si>
    <t>Hỗ trợ mô hình sản xuất Hồi, Quế</t>
  </si>
  <si>
    <t>Hỗ trợ mô hình sản xuất thuốc Lá</t>
  </si>
  <si>
    <t>Hỗ trợ thực nghiệm chế phẩm hữu cơ trên cây Quýt và cây Thuốc Lá</t>
  </si>
  <si>
    <t>Hỗ trợ mô hình nuôi Tắc Kè hoa</t>
  </si>
  <si>
    <t>Hỗ trợ trồng cây phân tán</t>
  </si>
  <si>
    <t>Vốn sự nghiệp Nông, Lâm nghiệp</t>
  </si>
  <si>
    <t>Vốn sự nghiệp Nông Nghiệp</t>
  </si>
  <si>
    <t>Vốn sự nghiệp lâm Nghiệp</t>
  </si>
  <si>
    <t>VIII</t>
  </si>
  <si>
    <t>IX</t>
  </si>
  <si>
    <t>Số:  115/BC-PTCKH</t>
  </si>
  <si>
    <t>Bắc Sơn, ngày  09 tháng 5  năm 2024</t>
  </si>
  <si>
    <t>BIỂU TÌNH HÌNH THỰC HIỆN KẾ HOẠCH VỐN ĐẦU TƯ CÔNG NĂM 2024 (ĐẾN NGÀY  09/5/2024)</t>
  </si>
  <si>
    <t xml:space="preserve">Phòng Tài chính - Kế hoạch báo cáo kết quả tổng hợp thanh toán vốn đầu tư công và vốn đầu tư các CTMTQG đến ngày 09/5/2024 như sau: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</si>
</sst>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_(* \(#,##0\);_(* &quot;-&quot;_);_(@_)"/>
    <numFmt numFmtId="43" formatCode="_(* #,##0.00_);_(* \(#,##0.00\);_(* &quot;-&quot;??_);_(@_)"/>
    <numFmt numFmtId="164" formatCode="_-* #,##0.00_-;\-* #,##0.00_-;_-* &quot;-&quot;??_-;_-@_-"/>
    <numFmt numFmtId="165" formatCode="_-* #,##0\ _₫_-;\-* #,##0\ _₫_-;_-* &quot;-&quot;\ _₫_-;_-@_-"/>
    <numFmt numFmtId="166" formatCode="_-* #,##0.00\ _₫_-;\-* #,##0.00\ _₫_-;_-* &quot;-&quot;??\ _₫_-;_-@_-"/>
    <numFmt numFmtId="167" formatCode="_(* #,##0_);_(* \(#,##0\);_(* &quot;-&quot;??_);_(@_)"/>
    <numFmt numFmtId="168" formatCode="#,##0.0"/>
    <numFmt numFmtId="169" formatCode="_-* #,##0.00\ _₫_-;\-* #,##0.00\ _₫_-;_-* &quot;-&quot;\ _₫_-;_-@_-"/>
    <numFmt numFmtId="170" formatCode="#,##0;[Red]#,##0"/>
    <numFmt numFmtId="171" formatCode="_(* #,##0.0_);_(* \(#,##0.0\);_(* &quot;-&quot;??_);_(@_)"/>
    <numFmt numFmtId="172" formatCode="_(* #,##0.00_);_(* \(#,##0.00\);_(* &quot;-&quot;_);_(@_)"/>
    <numFmt numFmtId="173" formatCode="_-* #,##0\ _₫_-;\-* #,##0\ _₫_-;_-* &quot;-&quot;??\ _₫_-;_-@_-"/>
    <numFmt numFmtId="174" formatCode="#,##0.00;[Red]#,##0.00"/>
    <numFmt numFmtId="175" formatCode="0.0"/>
  </numFmts>
  <fonts count="26" x14ac:knownFonts="1">
    <font>
      <sz val="12"/>
      <color theme="1"/>
      <name val="Times New Roman"/>
      <family val="2"/>
      <charset val="163"/>
    </font>
    <font>
      <sz val="12"/>
      <color indexed="8"/>
      <name val="Times New Roman"/>
      <family val="2"/>
      <charset val="163"/>
    </font>
    <font>
      <sz val="12"/>
      <color indexed="8"/>
      <name val="Times New Roman"/>
      <family val="2"/>
      <charset val="163"/>
    </font>
    <font>
      <b/>
      <i/>
      <sz val="12"/>
      <color indexed="8"/>
      <name val="Times New Roman"/>
      <family val="1"/>
    </font>
    <font>
      <sz val="11"/>
      <color indexed="8"/>
      <name val="Times New Roman"/>
      <family val="2"/>
      <charset val="163"/>
    </font>
    <font>
      <i/>
      <sz val="12"/>
      <color indexed="8"/>
      <name val="Times New Roman"/>
      <family val="1"/>
    </font>
    <font>
      <b/>
      <sz val="12"/>
      <color indexed="8"/>
      <name val="Times New Roman"/>
      <family val="1"/>
    </font>
    <font>
      <sz val="8"/>
      <name val="Times New Roman"/>
      <family val="2"/>
      <charset val="163"/>
    </font>
    <font>
      <sz val="10"/>
      <name val="Arial"/>
      <family val="2"/>
    </font>
    <font>
      <sz val="11"/>
      <color indexed="8"/>
      <name val="Calibri"/>
      <family val="2"/>
    </font>
    <font>
      <b/>
      <sz val="10"/>
      <name val="Times New Roman"/>
      <family val="1"/>
    </font>
    <font>
      <sz val="10"/>
      <name val="Times New Roman"/>
      <family val="1"/>
    </font>
    <font>
      <sz val="12"/>
      <color indexed="8"/>
      <name val="Times New Roman"/>
      <family val="2"/>
    </font>
    <font>
      <sz val="12"/>
      <name val="Times New Roman"/>
      <family val="1"/>
    </font>
    <font>
      <i/>
      <sz val="10"/>
      <name val="Times New Roman"/>
      <family val="1"/>
    </font>
    <font>
      <b/>
      <sz val="9"/>
      <name val="Times New Roman"/>
      <family val="1"/>
    </font>
    <font>
      <sz val="12"/>
      <name val="Arial"/>
      <family val="2"/>
      <charset val="163"/>
    </font>
    <font>
      <sz val="11"/>
      <color theme="1"/>
      <name val="Arial"/>
      <family val="2"/>
    </font>
    <font>
      <b/>
      <sz val="11"/>
      <name val="Times New Roman"/>
      <family val="1"/>
    </font>
    <font>
      <sz val="12"/>
      <color theme="1"/>
      <name val="Times New Roman"/>
      <family val="2"/>
      <charset val="163"/>
    </font>
    <font>
      <sz val="11"/>
      <name val="Times New Roman"/>
      <family val="1"/>
    </font>
    <font>
      <b/>
      <sz val="12"/>
      <name val="Times New Roman"/>
      <family val="1"/>
    </font>
    <font>
      <i/>
      <sz val="14"/>
      <name val="Times New Roman"/>
      <family val="1"/>
    </font>
    <font>
      <sz val="9"/>
      <name val="Times New Roman"/>
      <family val="1"/>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166" fontId="2" fillId="0" borderId="0" applyFont="0" applyFill="0" applyBorder="0" applyAlignment="0" applyProtection="0"/>
    <xf numFmtId="165" fontId="2" fillId="0" borderId="0" applyFont="0" applyFill="0" applyBorder="0" applyAlignment="0" applyProtection="0"/>
    <xf numFmtId="166" fontId="1" fillId="0" borderId="0" applyFont="0" applyFill="0" applyBorder="0" applyAlignment="0" applyProtection="0"/>
    <xf numFmtId="0" fontId="8" fillId="0" borderId="0"/>
    <xf numFmtId="0" fontId="8" fillId="0" borderId="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0" fontId="8" fillId="0" borderId="0"/>
    <xf numFmtId="0" fontId="13" fillId="0" borderId="0"/>
    <xf numFmtId="43" fontId="16" fillId="0" borderId="0" applyFont="0" applyFill="0" applyBorder="0" applyAlignment="0" applyProtection="0"/>
    <xf numFmtId="0" fontId="17" fillId="0" borderId="0"/>
    <xf numFmtId="9" fontId="19" fillId="0" borderId="0" applyFont="0" applyFill="0" applyBorder="0" applyAlignment="0" applyProtection="0"/>
    <xf numFmtId="164" fontId="9" fillId="0" borderId="0" applyFont="0" applyFill="0" applyBorder="0" applyAlignment="0" applyProtection="0"/>
    <xf numFmtId="0" fontId="9" fillId="0" borderId="0"/>
  </cellStyleXfs>
  <cellXfs count="284">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49" fontId="0" fillId="0" borderId="1" xfId="0" applyNumberFormat="1" applyBorder="1" applyAlignment="1">
      <alignment horizontal="center" vertical="center"/>
    </xf>
    <xf numFmtId="49" fontId="0" fillId="0" borderId="0" xfId="0" applyNumberFormat="1"/>
    <xf numFmtId="0" fontId="3" fillId="0" borderId="0" xfId="0" applyFont="1" applyAlignment="1">
      <alignment vertical="center"/>
    </xf>
    <xf numFmtId="49" fontId="4" fillId="0" borderId="0" xfId="0" applyNumberFormat="1" applyFont="1"/>
    <xf numFmtId="0" fontId="5"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49" fontId="6" fillId="0" borderId="1" xfId="0" applyNumberFormat="1" applyFont="1" applyBorder="1" applyAlignment="1">
      <alignment horizontal="center" vertical="center"/>
    </xf>
    <xf numFmtId="49" fontId="0" fillId="0" borderId="0" xfId="0" applyNumberFormat="1" applyAlignment="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6" fillId="0" borderId="0" xfId="0" applyFont="1"/>
    <xf numFmtId="167" fontId="11" fillId="0" borderId="5" xfId="7" applyNumberFormat="1" applyFont="1" applyFill="1" applyBorder="1" applyAlignment="1" applyProtection="1">
      <alignment horizontal="center" vertical="center" wrapText="1"/>
    </xf>
    <xf numFmtId="167" fontId="11" fillId="0" borderId="5" xfId="8" applyNumberFormat="1" applyFont="1" applyFill="1" applyBorder="1" applyAlignment="1" applyProtection="1">
      <alignment horizontal="center" vertical="center" wrapText="1"/>
    </xf>
    <xf numFmtId="49" fontId="11" fillId="0" borderId="5" xfId="11" applyNumberFormat="1" applyFont="1" applyFill="1" applyBorder="1" applyAlignment="1">
      <alignment horizontal="center" vertical="center" wrapText="1"/>
    </xf>
    <xf numFmtId="165" fontId="11" fillId="0" borderId="5" xfId="2" applyFont="1" applyFill="1" applyBorder="1" applyAlignment="1">
      <alignment horizontal="center" vertical="center" wrapText="1"/>
    </xf>
    <xf numFmtId="165" fontId="11" fillId="0" borderId="5" xfId="2" applyFont="1" applyFill="1" applyBorder="1" applyAlignment="1">
      <alignment horizontal="right" vertical="center" wrapText="1"/>
    </xf>
    <xf numFmtId="169" fontId="11" fillId="0" borderId="5" xfId="2" applyNumberFormat="1" applyFont="1" applyFill="1" applyBorder="1" applyAlignment="1">
      <alignment horizontal="center" vertical="center" wrapText="1"/>
    </xf>
    <xf numFmtId="10" fontId="11" fillId="0" borderId="0" xfId="2" applyNumberFormat="1" applyFont="1" applyFill="1" applyBorder="1" applyAlignment="1">
      <alignment vertical="center"/>
    </xf>
    <xf numFmtId="165" fontId="11" fillId="0" borderId="0" xfId="2" applyFont="1" applyFill="1" applyBorder="1" applyAlignment="1">
      <alignment vertical="center"/>
    </xf>
    <xf numFmtId="165" fontId="10" fillId="0" borderId="0" xfId="2" applyFont="1" applyFill="1" applyBorder="1" applyAlignment="1">
      <alignment vertical="center"/>
    </xf>
    <xf numFmtId="170" fontId="11" fillId="0" borderId="0" xfId="2" applyNumberFormat="1" applyFont="1" applyFill="1" applyBorder="1" applyAlignment="1">
      <alignment vertical="center"/>
    </xf>
    <xf numFmtId="170" fontId="10" fillId="0" borderId="0" xfId="2" applyNumberFormat="1" applyFont="1" applyFill="1" applyBorder="1" applyAlignment="1">
      <alignment vertical="center"/>
    </xf>
    <xf numFmtId="168" fontId="11" fillId="0" borderId="5" xfId="7" applyNumberFormat="1" applyFont="1" applyFill="1" applyBorder="1" applyAlignment="1" applyProtection="1">
      <alignment horizontal="center" vertical="center" wrapText="1"/>
    </xf>
    <xf numFmtId="165" fontId="10" fillId="0" borderId="5" xfId="2" applyFont="1" applyFill="1" applyBorder="1" applyAlignment="1">
      <alignment horizontal="right" vertical="center" wrapText="1"/>
    </xf>
    <xf numFmtId="166" fontId="11" fillId="0" borderId="5" xfId="1" applyFont="1" applyFill="1" applyBorder="1" applyAlignment="1">
      <alignment horizontal="center" vertical="center" wrapText="1"/>
    </xf>
    <xf numFmtId="41" fontId="11" fillId="0" borderId="5" xfId="2" applyNumberFormat="1" applyFont="1" applyFill="1" applyBorder="1" applyAlignment="1">
      <alignment horizontal="center" vertical="center" wrapText="1"/>
    </xf>
    <xf numFmtId="165" fontId="10" fillId="0" borderId="5" xfId="2" applyFont="1" applyFill="1" applyBorder="1" applyAlignment="1">
      <alignment horizontal="center" vertical="center" wrapText="1"/>
    </xf>
    <xf numFmtId="172" fontId="11" fillId="0" borderId="5" xfId="2" applyNumberFormat="1" applyFont="1" applyFill="1" applyBorder="1" applyAlignment="1">
      <alignment horizontal="right" vertical="center" wrapText="1"/>
    </xf>
    <xf numFmtId="49" fontId="11" fillId="0" borderId="5" xfId="2" applyNumberFormat="1" applyFont="1" applyFill="1" applyBorder="1" applyAlignment="1" applyProtection="1">
      <alignment horizontal="center" vertical="center" wrapText="1"/>
    </xf>
    <xf numFmtId="4" fontId="11" fillId="0" borderId="5" xfId="6" applyNumberFormat="1" applyFont="1" applyFill="1" applyBorder="1" applyAlignment="1">
      <alignment horizontal="right" vertical="center" wrapText="1"/>
    </xf>
    <xf numFmtId="167" fontId="15" fillId="0" borderId="5" xfId="7" applyNumberFormat="1" applyFont="1" applyFill="1" applyBorder="1" applyAlignment="1" applyProtection="1">
      <alignment horizontal="left" vertical="center" wrapText="1"/>
    </xf>
    <xf numFmtId="170" fontId="10" fillId="0" borderId="5" xfId="2" applyNumberFormat="1" applyFont="1" applyFill="1" applyBorder="1" applyAlignment="1">
      <alignment horizontal="right" vertical="center" wrapText="1"/>
    </xf>
    <xf numFmtId="43" fontId="11" fillId="0" borderId="5" xfId="1" applyNumberFormat="1" applyFont="1" applyFill="1" applyBorder="1" applyAlignment="1">
      <alignment horizontal="center" vertical="center" wrapText="1"/>
    </xf>
    <xf numFmtId="49" fontId="11" fillId="0" borderId="5" xfId="1" applyNumberFormat="1" applyFont="1" applyFill="1" applyBorder="1" applyAlignment="1">
      <alignment horizontal="center" vertical="center" wrapText="1"/>
    </xf>
    <xf numFmtId="169" fontId="10" fillId="0" borderId="5" xfId="2" applyNumberFormat="1" applyFont="1" applyFill="1" applyBorder="1" applyAlignment="1">
      <alignment horizontal="right" vertical="center" wrapText="1"/>
    </xf>
    <xf numFmtId="169" fontId="11" fillId="0" borderId="5" xfId="2" applyNumberFormat="1" applyFont="1" applyFill="1" applyBorder="1" applyAlignment="1">
      <alignment horizontal="right" vertical="center" wrapText="1"/>
    </xf>
    <xf numFmtId="43" fontId="11" fillId="0" borderId="5" xfId="15" applyFont="1" applyFill="1" applyBorder="1" applyAlignment="1">
      <alignment horizontal="right" vertical="center" wrapText="1"/>
    </xf>
    <xf numFmtId="167" fontId="10" fillId="0" borderId="2" xfId="1" applyNumberFormat="1" applyFont="1" applyFill="1" applyBorder="1" applyAlignment="1">
      <alignment horizontal="right" vertical="center" wrapText="1"/>
    </xf>
    <xf numFmtId="167" fontId="10" fillId="0" borderId="5" xfId="1" applyNumberFormat="1" applyFont="1" applyFill="1" applyBorder="1" applyAlignment="1">
      <alignment horizontal="center" vertical="center"/>
    </xf>
    <xf numFmtId="166" fontId="11" fillId="0" borderId="7" xfId="1" applyFont="1" applyFill="1" applyBorder="1" applyAlignment="1">
      <alignment horizontal="center" vertical="center" wrapText="1"/>
    </xf>
    <xf numFmtId="165" fontId="11" fillId="0" borderId="0" xfId="2" applyFont="1" applyFill="1" applyAlignment="1">
      <alignment horizontal="center" vertical="center"/>
    </xf>
    <xf numFmtId="167" fontId="11" fillId="0" borderId="5" xfId="2" applyNumberFormat="1" applyFont="1" applyFill="1" applyBorder="1" applyAlignment="1">
      <alignment horizontal="center" vertical="center" wrapText="1"/>
    </xf>
    <xf numFmtId="10" fontId="11" fillId="0" borderId="5" xfId="2" applyNumberFormat="1" applyFont="1" applyFill="1" applyBorder="1" applyAlignment="1">
      <alignment vertical="center"/>
    </xf>
    <xf numFmtId="167" fontId="10" fillId="0" borderId="5" xfId="2" applyNumberFormat="1" applyFont="1" applyFill="1" applyBorder="1" applyAlignment="1">
      <alignment horizontal="right" vertical="center"/>
    </xf>
    <xf numFmtId="167" fontId="10" fillId="0" borderId="5" xfId="2" applyNumberFormat="1" applyFont="1" applyFill="1" applyBorder="1" applyAlignment="1">
      <alignment horizontal="center" vertical="center" wrapText="1"/>
    </xf>
    <xf numFmtId="165" fontId="10" fillId="0" borderId="5" xfId="2" applyFont="1" applyFill="1" applyBorder="1" applyAlignment="1">
      <alignment vertical="center"/>
    </xf>
    <xf numFmtId="165" fontId="11" fillId="0" borderId="5" xfId="2" applyFont="1" applyFill="1" applyBorder="1" applyAlignment="1">
      <alignment vertical="center"/>
    </xf>
    <xf numFmtId="41" fontId="11" fillId="0" borderId="5" xfId="2" applyNumberFormat="1" applyFont="1" applyFill="1" applyBorder="1" applyAlignment="1">
      <alignment horizontal="right" vertical="center" wrapText="1"/>
    </xf>
    <xf numFmtId="41" fontId="11" fillId="0" borderId="5" xfId="2" applyNumberFormat="1" applyFont="1" applyFill="1" applyBorder="1" applyAlignment="1" applyProtection="1">
      <alignment horizontal="right" vertical="center" wrapText="1"/>
    </xf>
    <xf numFmtId="167" fontId="11" fillId="0" borderId="5" xfId="8" applyNumberFormat="1" applyFont="1" applyFill="1" applyBorder="1" applyAlignment="1">
      <alignment horizontal="center" vertical="center" wrapText="1"/>
    </xf>
    <xf numFmtId="9" fontId="20" fillId="0" borderId="0" xfId="17" applyFont="1" applyFill="1" applyAlignment="1">
      <alignment vertical="center"/>
    </xf>
    <xf numFmtId="167" fontId="10" fillId="0" borderId="5" xfId="1" quotePrefix="1" applyNumberFormat="1" applyFont="1" applyFill="1" applyBorder="1" applyAlignment="1">
      <alignment horizontal="center" vertical="center" wrapText="1"/>
    </xf>
    <xf numFmtId="165" fontId="11" fillId="0" borderId="5" xfId="2" applyFont="1" applyFill="1" applyBorder="1" applyAlignment="1" applyProtection="1">
      <alignment horizontal="center" vertical="center" wrapText="1"/>
    </xf>
    <xf numFmtId="165" fontId="11" fillId="0" borderId="0" xfId="2" applyFont="1" applyFill="1" applyAlignment="1">
      <alignment horizontal="center" vertical="center" wrapText="1"/>
    </xf>
    <xf numFmtId="3" fontId="11" fillId="0" borderId="5" xfId="6" applyNumberFormat="1" applyFont="1" applyFill="1" applyBorder="1" applyAlignment="1">
      <alignment horizontal="right" vertical="center" wrapText="1"/>
    </xf>
    <xf numFmtId="170" fontId="11" fillId="0" borderId="5" xfId="2" applyNumberFormat="1" applyFont="1" applyFill="1" applyBorder="1" applyAlignment="1">
      <alignment horizontal="right" vertical="center" wrapText="1"/>
    </xf>
    <xf numFmtId="10" fontId="11" fillId="0" borderId="5" xfId="2" applyNumberFormat="1" applyFont="1" applyFill="1" applyBorder="1" applyAlignment="1">
      <alignment horizontal="center" vertical="center" wrapText="1"/>
    </xf>
    <xf numFmtId="167" fontId="10" fillId="0" borderId="5" xfId="3" applyNumberFormat="1" applyFont="1" applyFill="1" applyBorder="1" applyAlignment="1">
      <alignment horizontal="center" vertical="center"/>
    </xf>
    <xf numFmtId="166" fontId="11" fillId="0" borderId="5" xfId="3" applyFont="1" applyFill="1" applyBorder="1" applyAlignment="1">
      <alignment horizontal="center" vertical="center" wrapText="1"/>
    </xf>
    <xf numFmtId="167" fontId="10" fillId="0" borderId="2" xfId="3" applyNumberFormat="1" applyFont="1" applyFill="1" applyBorder="1" applyAlignment="1">
      <alignment horizontal="right" vertical="center" wrapText="1"/>
    </xf>
    <xf numFmtId="10" fontId="10" fillId="0" borderId="5" xfId="2" applyNumberFormat="1" applyFont="1" applyFill="1" applyBorder="1" applyAlignment="1">
      <alignment horizontal="center" vertical="center" wrapText="1"/>
    </xf>
    <xf numFmtId="173" fontId="11" fillId="0" borderId="5" xfId="1" applyNumberFormat="1" applyFont="1" applyFill="1" applyBorder="1" applyAlignment="1">
      <alignment vertical="center" wrapText="1"/>
    </xf>
    <xf numFmtId="167" fontId="10" fillId="0" borderId="5" xfId="1" applyNumberFormat="1" applyFont="1" applyFill="1" applyBorder="1" applyAlignment="1">
      <alignment horizontal="right" vertical="center"/>
    </xf>
    <xf numFmtId="167" fontId="11" fillId="0" borderId="5" xfId="1" applyNumberFormat="1" applyFont="1" applyFill="1" applyBorder="1" applyAlignment="1">
      <alignment horizontal="right" vertical="center"/>
    </xf>
    <xf numFmtId="10" fontId="10" fillId="0" borderId="0" xfId="2" applyNumberFormat="1" applyFont="1" applyFill="1" applyBorder="1" applyAlignment="1">
      <alignment vertical="center"/>
    </xf>
    <xf numFmtId="174" fontId="10" fillId="0" borderId="0" xfId="2" applyNumberFormat="1" applyFont="1" applyFill="1" applyBorder="1" applyAlignment="1">
      <alignment vertical="center"/>
    </xf>
    <xf numFmtId="4" fontId="0" fillId="0" borderId="0" xfId="0" applyNumberFormat="1"/>
    <xf numFmtId="3" fontId="0" fillId="0" borderId="0" xfId="0" applyNumberFormat="1"/>
    <xf numFmtId="10" fontId="0" fillId="0" borderId="0" xfId="0" applyNumberFormat="1"/>
    <xf numFmtId="167" fontId="10" fillId="0" borderId="5" xfId="3" applyNumberFormat="1" applyFont="1" applyFill="1" applyBorder="1" applyAlignment="1">
      <alignment horizontal="right" vertical="center"/>
    </xf>
    <xf numFmtId="167" fontId="11" fillId="0" borderId="5" xfId="1" applyNumberFormat="1" applyFont="1" applyFill="1" applyBorder="1" applyAlignment="1">
      <alignment vertical="center"/>
    </xf>
    <xf numFmtId="167" fontId="11" fillId="0" borderId="5" xfId="3" applyNumberFormat="1" applyFont="1" applyFill="1" applyBorder="1" applyAlignment="1">
      <alignment vertical="center"/>
    </xf>
    <xf numFmtId="167" fontId="11" fillId="0" borderId="5" xfId="3" applyNumberFormat="1" applyFont="1" applyFill="1" applyBorder="1" applyAlignment="1">
      <alignment horizontal="center" vertical="center"/>
    </xf>
    <xf numFmtId="167" fontId="11" fillId="0" borderId="5" xfId="1" applyNumberFormat="1" applyFont="1" applyFill="1" applyBorder="1" applyAlignment="1">
      <alignment horizontal="center" vertical="center"/>
    </xf>
    <xf numFmtId="167" fontId="11" fillId="0" borderId="5" xfId="1" quotePrefix="1" applyNumberFormat="1" applyFont="1" applyFill="1" applyBorder="1" applyAlignment="1">
      <alignment horizontal="right" vertical="center" wrapText="1"/>
    </xf>
    <xf numFmtId="167" fontId="11" fillId="0" borderId="5" xfId="2" applyNumberFormat="1" applyFont="1" applyFill="1" applyBorder="1" applyAlignment="1">
      <alignment horizontal="right" vertical="center"/>
    </xf>
    <xf numFmtId="167" fontId="10" fillId="0" borderId="5" xfId="7" applyNumberFormat="1" applyFont="1" applyFill="1" applyBorder="1" applyAlignment="1" applyProtection="1">
      <alignment horizontal="center" vertical="center" wrapText="1"/>
    </xf>
    <xf numFmtId="167" fontId="10" fillId="0" borderId="5" xfId="8" applyNumberFormat="1" applyFont="1" applyFill="1" applyBorder="1" applyAlignment="1" applyProtection="1">
      <alignment horizontal="center" vertical="center" wrapText="1"/>
    </xf>
    <xf numFmtId="41" fontId="10" fillId="0" borderId="5" xfId="2" applyNumberFormat="1" applyFont="1" applyFill="1" applyBorder="1" applyAlignment="1">
      <alignment horizontal="right" vertical="center" wrapText="1"/>
    </xf>
    <xf numFmtId="168" fontId="10" fillId="0" borderId="5" xfId="7" applyNumberFormat="1" applyFont="1" applyFill="1" applyBorder="1" applyAlignment="1" applyProtection="1">
      <alignment horizontal="center" vertical="center" wrapText="1"/>
    </xf>
    <xf numFmtId="167" fontId="10" fillId="0" borderId="5" xfId="8" applyNumberFormat="1" applyFont="1" applyFill="1" applyBorder="1" applyAlignment="1">
      <alignment horizontal="center" vertical="center" wrapText="1"/>
    </xf>
    <xf numFmtId="9" fontId="18" fillId="0" borderId="0" xfId="17" applyFont="1" applyFill="1" applyAlignment="1">
      <alignment vertical="center"/>
    </xf>
    <xf numFmtId="166" fontId="10" fillId="0" borderId="5" xfId="1" applyFont="1" applyFill="1" applyBorder="1" applyAlignment="1">
      <alignment horizontal="center" vertical="center" wrapText="1"/>
    </xf>
    <xf numFmtId="41" fontId="10" fillId="0" borderId="5" xfId="2" applyNumberFormat="1" applyFont="1" applyFill="1" applyBorder="1" applyAlignment="1">
      <alignment horizontal="center" vertical="center" wrapText="1"/>
    </xf>
    <xf numFmtId="10" fontId="10" fillId="0" borderId="5" xfId="2" applyNumberFormat="1" applyFont="1" applyFill="1" applyBorder="1" applyAlignment="1">
      <alignment vertical="center"/>
    </xf>
    <xf numFmtId="171" fontId="11" fillId="0" borderId="5" xfId="6" applyNumberFormat="1" applyFont="1" applyFill="1" applyBorder="1" applyAlignment="1">
      <alignment horizontal="left" vertical="center" wrapText="1"/>
    </xf>
    <xf numFmtId="166" fontId="10" fillId="0" borderId="7" xfId="1" applyFont="1" applyFill="1" applyBorder="1" applyAlignment="1">
      <alignment horizontal="center" vertical="center" wrapText="1"/>
    </xf>
    <xf numFmtId="165" fontId="10" fillId="0" borderId="0" xfId="2" applyFont="1" applyFill="1" applyAlignment="1">
      <alignment horizontal="center" vertical="center" wrapText="1"/>
    </xf>
    <xf numFmtId="0" fontId="11" fillId="0" borderId="5" xfId="13" applyFont="1" applyBorder="1" applyAlignment="1">
      <alignment horizontal="center" vertical="center" wrapText="1"/>
    </xf>
    <xf numFmtId="43" fontId="11" fillId="0" borderId="5" xfId="13" applyNumberFormat="1" applyFont="1" applyBorder="1" applyAlignment="1">
      <alignment horizontal="center" vertical="center" wrapText="1"/>
    </xf>
    <xf numFmtId="0" fontId="11" fillId="0" borderId="5" xfId="0" applyFont="1" applyBorder="1" applyAlignment="1">
      <alignment horizontal="center" vertical="center" wrapText="1"/>
    </xf>
    <xf numFmtId="3" fontId="11" fillId="0" borderId="5" xfId="1" applyNumberFormat="1" applyFont="1" applyFill="1" applyBorder="1" applyAlignment="1">
      <alignment horizontal="right" vertical="center" wrapText="1"/>
    </xf>
    <xf numFmtId="1" fontId="11" fillId="0" borderId="5" xfId="5" applyNumberFormat="1" applyFont="1" applyBorder="1" applyAlignment="1">
      <alignment horizontal="center" vertical="center" wrapText="1"/>
    </xf>
    <xf numFmtId="3" fontId="11" fillId="0" borderId="5" xfId="5" quotePrefix="1" applyNumberFormat="1" applyFont="1" applyBorder="1" applyAlignment="1">
      <alignment horizontal="center" vertical="center" wrapText="1"/>
    </xf>
    <xf numFmtId="1" fontId="11" fillId="0" borderId="7" xfId="5" applyNumberFormat="1" applyFont="1" applyBorder="1" applyAlignment="1">
      <alignment horizontal="center" vertical="center" wrapText="1"/>
    </xf>
    <xf numFmtId="0" fontId="11" fillId="0" borderId="5" xfId="2" applyNumberFormat="1" applyFont="1" applyFill="1" applyBorder="1" applyAlignment="1">
      <alignment vertical="center"/>
    </xf>
    <xf numFmtId="165" fontId="11" fillId="0" borderId="5" xfId="2" applyFont="1" applyFill="1" applyBorder="1" applyAlignment="1">
      <alignment vertical="center" wrapText="1"/>
    </xf>
    <xf numFmtId="173" fontId="11" fillId="0" borderId="5" xfId="1" applyNumberFormat="1" applyFont="1" applyFill="1" applyBorder="1" applyAlignment="1">
      <alignment horizontal="right" vertical="center" wrapText="1"/>
    </xf>
    <xf numFmtId="0" fontId="20" fillId="0" borderId="1" xfId="5" applyFont="1" applyBorder="1" applyAlignment="1">
      <alignment horizontal="center" vertical="center" wrapText="1"/>
    </xf>
    <xf numFmtId="0" fontId="20" fillId="0" borderId="3" xfId="5" applyFont="1" applyBorder="1" applyAlignment="1">
      <alignment horizontal="center" vertical="center" wrapText="1"/>
    </xf>
    <xf numFmtId="168" fontId="20" fillId="0" borderId="1" xfId="10" applyNumberFormat="1" applyFont="1" applyFill="1" applyBorder="1" applyAlignment="1">
      <alignment horizontal="right" vertical="center" wrapText="1"/>
    </xf>
    <xf numFmtId="168" fontId="20" fillId="0" borderId="3" xfId="10" applyNumberFormat="1" applyFont="1" applyFill="1" applyBorder="1" applyAlignment="1">
      <alignment horizontal="right" vertical="center" wrapText="1"/>
    </xf>
    <xf numFmtId="0" fontId="21"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right" vertical="center"/>
    </xf>
    <xf numFmtId="170" fontId="10" fillId="0" borderId="0" xfId="0" applyNumberFormat="1" applyFont="1" applyAlignment="1">
      <alignment horizontal="right" vertical="center"/>
    </xf>
    <xf numFmtId="0" fontId="11" fillId="0" borderId="0" xfId="0" applyFont="1" applyAlignment="1">
      <alignment horizontal="center" vertical="center" wrapText="1"/>
    </xf>
    <xf numFmtId="0" fontId="11" fillId="0" borderId="0" xfId="0" applyFont="1" applyAlignment="1">
      <alignment vertical="center"/>
    </xf>
    <xf numFmtId="0" fontId="21" fillId="0" borderId="0" xfId="0" quotePrefix="1"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vertical="center"/>
    </xf>
    <xf numFmtId="0" fontId="11" fillId="0" borderId="0" xfId="0" applyFont="1" applyAlignment="1">
      <alignment horizontal="right" vertical="center"/>
    </xf>
    <xf numFmtId="170" fontId="11" fillId="0" borderId="0" xfId="0" applyNumberFormat="1" applyFont="1" applyAlignment="1">
      <alignment horizontal="right" vertical="center"/>
    </xf>
    <xf numFmtId="0" fontId="10" fillId="0" borderId="0" xfId="0" applyFont="1" applyAlignment="1">
      <alignment horizontal="center" vertical="center" wrapText="1"/>
    </xf>
    <xf numFmtId="170" fontId="10" fillId="0" borderId="0" xfId="0" applyNumberFormat="1" applyFont="1" applyAlignment="1">
      <alignment horizontal="center" vertical="center" wrapText="1"/>
    </xf>
    <xf numFmtId="0" fontId="10" fillId="0" borderId="5" xfId="0" applyFont="1" applyBorder="1" applyAlignment="1">
      <alignment horizontal="center" vertical="center" wrapText="1"/>
    </xf>
    <xf numFmtId="14" fontId="10" fillId="0" borderId="0" xfId="0" applyNumberFormat="1" applyFont="1" applyAlignment="1">
      <alignment horizontal="center" vertical="center" wrapText="1"/>
    </xf>
    <xf numFmtId="0" fontId="11" fillId="0" borderId="5" xfId="0" applyFont="1" applyBorder="1" applyAlignment="1">
      <alignment horizontal="center" vertical="center"/>
    </xf>
    <xf numFmtId="165" fontId="11" fillId="0" borderId="0" xfId="0" applyNumberFormat="1" applyFont="1" applyAlignment="1">
      <alignment horizontal="center" vertical="center"/>
    </xf>
    <xf numFmtId="170" fontId="11" fillId="0" borderId="0" xfId="0" applyNumberFormat="1" applyFont="1" applyAlignment="1">
      <alignment horizontal="center" vertical="center"/>
    </xf>
    <xf numFmtId="0" fontId="10" fillId="0" borderId="5" xfId="0" applyFont="1" applyBorder="1" applyAlignment="1">
      <alignment horizontal="center" vertical="center"/>
    </xf>
    <xf numFmtId="167" fontId="10" fillId="0" borderId="0" xfId="0" applyNumberFormat="1" applyFont="1" applyAlignment="1">
      <alignment horizontal="center" vertical="center" wrapText="1"/>
    </xf>
    <xf numFmtId="0" fontId="10" fillId="0" borderId="0" xfId="0" applyFont="1" applyAlignment="1">
      <alignment vertical="center"/>
    </xf>
    <xf numFmtId="165" fontId="10" fillId="0" borderId="0" xfId="0" applyNumberFormat="1" applyFont="1" applyAlignment="1">
      <alignment vertical="center"/>
    </xf>
    <xf numFmtId="0" fontId="18" fillId="0" borderId="5" xfId="0" applyFont="1" applyBorder="1" applyAlignment="1">
      <alignment horizontal="center" vertical="center"/>
    </xf>
    <xf numFmtId="0" fontId="18" fillId="0" borderId="5" xfId="0" applyFont="1" applyBorder="1" applyAlignment="1">
      <alignment vertical="center" wrapText="1"/>
    </xf>
    <xf numFmtId="0" fontId="10" fillId="0" borderId="5" xfId="0" applyFont="1" applyBorder="1" applyAlignment="1">
      <alignment vertical="center" wrapText="1"/>
    </xf>
    <xf numFmtId="49" fontId="10" fillId="0" borderId="5" xfId="0" applyNumberFormat="1" applyFont="1" applyBorder="1" applyAlignment="1">
      <alignment horizontal="center" vertical="center"/>
    </xf>
    <xf numFmtId="0" fontId="10" fillId="0" borderId="5" xfId="0" applyFont="1" applyBorder="1" applyAlignment="1">
      <alignment vertical="center"/>
    </xf>
    <xf numFmtId="49" fontId="10" fillId="0" borderId="5" xfId="5" applyNumberFormat="1" applyFont="1" applyBorder="1" applyAlignment="1">
      <alignment horizontal="center" vertical="center" wrapText="1"/>
    </xf>
    <xf numFmtId="167" fontId="10" fillId="0" borderId="5" xfId="0" applyNumberFormat="1" applyFont="1" applyBorder="1" applyAlignment="1">
      <alignment horizontal="center" vertical="center" wrapText="1"/>
    </xf>
    <xf numFmtId="0" fontId="10" fillId="0" borderId="5" xfId="4" applyFont="1" applyBorder="1" applyAlignment="1">
      <alignment horizontal="left" vertical="center" wrapText="1"/>
    </xf>
    <xf numFmtId="0" fontId="10" fillId="0" borderId="5" xfId="0" applyFont="1" applyBorder="1" applyAlignment="1">
      <alignment horizontal="right" vertical="center"/>
    </xf>
    <xf numFmtId="0" fontId="10" fillId="0" borderId="5" xfId="14" applyFont="1" applyBorder="1" applyAlignment="1">
      <alignment horizontal="center" vertical="center"/>
    </xf>
    <xf numFmtId="1" fontId="11" fillId="0" borderId="5" xfId="5" applyNumberFormat="1" applyFont="1" applyBorder="1" applyAlignment="1">
      <alignment horizontal="left" vertical="center" wrapText="1"/>
    </xf>
    <xf numFmtId="0" fontId="10" fillId="0" borderId="5" xfId="0" applyFont="1" applyBorder="1" applyAlignment="1">
      <alignment horizontal="left" vertical="center" wrapText="1"/>
    </xf>
    <xf numFmtId="41" fontId="10" fillId="0" borderId="5" xfId="0" applyNumberFormat="1" applyFont="1" applyBorder="1" applyAlignment="1">
      <alignment horizontal="left" vertical="center" wrapText="1"/>
    </xf>
    <xf numFmtId="0" fontId="18" fillId="0" borderId="0" xfId="0" applyFont="1" applyAlignment="1">
      <alignment vertical="center" wrapText="1"/>
    </xf>
    <xf numFmtId="0" fontId="11" fillId="0" borderId="5" xfId="0" applyFont="1" applyBorder="1" applyAlignment="1">
      <alignment horizontal="left" vertical="center" wrapText="1"/>
    </xf>
    <xf numFmtId="0" fontId="20" fillId="0" borderId="0" xfId="0" applyFont="1" applyAlignment="1">
      <alignment vertical="center" wrapText="1"/>
    </xf>
    <xf numFmtId="0" fontId="11" fillId="0" borderId="5" xfId="4" applyFont="1" applyBorder="1" applyAlignment="1">
      <alignment horizontal="left" vertical="center" wrapText="1"/>
    </xf>
    <xf numFmtId="41" fontId="11" fillId="0" borderId="5" xfId="0" applyNumberFormat="1" applyFont="1" applyBorder="1" applyAlignment="1">
      <alignment horizontal="left" vertical="center" wrapText="1"/>
    </xf>
    <xf numFmtId="1" fontId="11" fillId="0" borderId="5" xfId="5" applyNumberFormat="1" applyFont="1" applyBorder="1" applyAlignment="1">
      <alignment vertical="center" wrapText="1"/>
    </xf>
    <xf numFmtId="0" fontId="11" fillId="0" borderId="5" xfId="4" applyFont="1" applyBorder="1" applyAlignment="1">
      <alignment horizontal="center" vertical="center" wrapText="1"/>
    </xf>
    <xf numFmtId="1" fontId="10" fillId="0" borderId="5" xfId="5" applyNumberFormat="1" applyFont="1" applyBorder="1" applyAlignment="1">
      <alignment vertical="center" wrapText="1"/>
    </xf>
    <xf numFmtId="0" fontId="10" fillId="0" borderId="5" xfId="4" applyFont="1" applyBorder="1" applyAlignment="1">
      <alignment horizontal="center" vertical="center" wrapText="1"/>
    </xf>
    <xf numFmtId="1" fontId="10" fillId="0" borderId="5" xfId="5" applyNumberFormat="1" applyFont="1" applyBorder="1" applyAlignment="1">
      <alignment horizontal="center" vertical="center" wrapText="1"/>
    </xf>
    <xf numFmtId="165" fontId="11" fillId="0" borderId="0" xfId="0" applyNumberFormat="1" applyFont="1" applyAlignment="1">
      <alignment vertical="center"/>
    </xf>
    <xf numFmtId="0" fontId="11" fillId="0" borderId="5" xfId="14" applyFont="1" applyBorder="1" applyAlignment="1">
      <alignment horizontal="center" vertical="center" wrapText="1"/>
    </xf>
    <xf numFmtId="1" fontId="11" fillId="0" borderId="5" xfId="4" applyNumberFormat="1" applyFont="1" applyBorder="1" applyAlignment="1">
      <alignment horizontal="center" vertical="center" wrapText="1"/>
    </xf>
    <xf numFmtId="167" fontId="11" fillId="0" borderId="0" xfId="0" applyNumberFormat="1" applyFont="1" applyAlignment="1">
      <alignment vertical="center" wrapText="1"/>
    </xf>
    <xf numFmtId="0" fontId="10" fillId="0" borderId="5" xfId="14" applyFont="1" applyBorder="1" applyAlignment="1">
      <alignment horizontal="center" vertical="center" wrapText="1"/>
    </xf>
    <xf numFmtId="1" fontId="10" fillId="0" borderId="5" xfId="4" applyNumberFormat="1" applyFont="1" applyBorder="1" applyAlignment="1">
      <alignment horizontal="center" vertical="center" wrapText="1"/>
    </xf>
    <xf numFmtId="167" fontId="10" fillId="0" borderId="0" xfId="0" applyNumberFormat="1" applyFont="1" applyAlignment="1">
      <alignment vertical="center" wrapText="1"/>
    </xf>
    <xf numFmtId="49" fontId="10" fillId="0" borderId="5" xfId="5" applyNumberFormat="1" applyFont="1" applyBorder="1" applyAlignment="1">
      <alignment horizontal="left" vertical="center" wrapText="1"/>
    </xf>
    <xf numFmtId="49" fontId="11" fillId="0" borderId="5" xfId="5" applyNumberFormat="1" applyFont="1" applyBorder="1" applyAlignment="1">
      <alignment horizontal="center" vertical="center" wrapText="1"/>
    </xf>
    <xf numFmtId="49" fontId="14" fillId="0" borderId="5" xfId="5" applyNumberFormat="1" applyFont="1" applyBorder="1" applyAlignment="1">
      <alignment horizontal="center" vertical="center" wrapText="1"/>
    </xf>
    <xf numFmtId="0" fontId="11" fillId="0" borderId="5" xfId="0" applyFont="1" applyBorder="1" applyAlignment="1">
      <alignment vertical="center" wrapText="1"/>
    </xf>
    <xf numFmtId="49" fontId="11" fillId="0" borderId="5" xfId="5" applyNumberFormat="1" applyFont="1" applyBorder="1" applyAlignment="1">
      <alignment horizontal="left" vertical="center" wrapText="1"/>
    </xf>
    <xf numFmtId="167" fontId="11" fillId="0" borderId="0" xfId="0" applyNumberFormat="1" applyFont="1" applyAlignment="1">
      <alignment vertical="center"/>
    </xf>
    <xf numFmtId="170" fontId="11" fillId="0" borderId="0" xfId="0" applyNumberFormat="1" applyFont="1" applyAlignment="1">
      <alignment vertical="center"/>
    </xf>
    <xf numFmtId="0" fontId="11" fillId="0" borderId="5" xfId="13" applyFont="1" applyBorder="1" applyAlignment="1">
      <alignment horizontal="left" vertical="center" wrapText="1"/>
    </xf>
    <xf numFmtId="0" fontId="11" fillId="0" borderId="15" xfId="0" applyFont="1" applyBorder="1" applyAlignment="1">
      <alignment horizontal="center" vertical="center" wrapText="1"/>
    </xf>
    <xf numFmtId="0" fontId="11" fillId="0" borderId="5" xfId="0" applyFont="1" applyBorder="1" applyAlignment="1">
      <alignment vertical="center"/>
    </xf>
    <xf numFmtId="0" fontId="10" fillId="0" borderId="5" xfId="13" applyFont="1" applyBorder="1" applyAlignment="1">
      <alignment horizontal="center" vertical="center" wrapText="1"/>
    </xf>
    <xf numFmtId="0" fontId="10" fillId="0" borderId="5" xfId="13" applyFont="1" applyBorder="1" applyAlignment="1">
      <alignment horizontal="left" vertical="center" wrapText="1"/>
    </xf>
    <xf numFmtId="170" fontId="10" fillId="0" borderId="0" xfId="0" applyNumberFormat="1" applyFont="1" applyAlignment="1">
      <alignment vertical="center"/>
    </xf>
    <xf numFmtId="168" fontId="11" fillId="0" borderId="5" xfId="5" applyNumberFormat="1" applyFont="1" applyBorder="1" applyAlignment="1">
      <alignment vertical="center" wrapText="1"/>
    </xf>
    <xf numFmtId="0" fontId="20" fillId="0" borderId="5" xfId="5" applyFont="1" applyBorder="1" applyAlignment="1">
      <alignment horizontal="left" vertical="center" wrapText="1"/>
    </xf>
    <xf numFmtId="0" fontId="18" fillId="0" borderId="5" xfId="5" applyFont="1" applyBorder="1" applyAlignment="1">
      <alignment horizontal="left" vertical="center" wrapText="1"/>
    </xf>
    <xf numFmtId="0" fontId="10" fillId="0" borderId="15" xfId="0" applyFont="1" applyBorder="1" applyAlignment="1">
      <alignment horizontal="center" vertical="center" wrapText="1"/>
    </xf>
    <xf numFmtId="0" fontId="20" fillId="0" borderId="2" xfId="5" applyFont="1" applyBorder="1" applyAlignment="1">
      <alignment horizontal="left" vertical="center" wrapText="1"/>
    </xf>
    <xf numFmtId="0" fontId="18" fillId="0" borderId="2" xfId="5" applyFont="1" applyBorder="1" applyAlignment="1">
      <alignment horizontal="left" vertical="center" wrapText="1"/>
    </xf>
    <xf numFmtId="0" fontId="23" fillId="0" borderId="5" xfId="0" applyFont="1" applyBorder="1" applyAlignment="1">
      <alignment horizontal="center" vertical="center" wrapText="1"/>
    </xf>
    <xf numFmtId="0" fontId="10" fillId="0" borderId="5" xfId="13" applyFont="1" applyBorder="1" applyAlignment="1">
      <alignment vertical="center" wrapText="1"/>
    </xf>
    <xf numFmtId="0" fontId="1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 xfId="19" applyFont="1" applyBorder="1" applyAlignment="1">
      <alignment horizontal="center" vertical="center" wrapText="1"/>
    </xf>
    <xf numFmtId="3" fontId="20" fillId="0" borderId="1" xfId="10" applyNumberFormat="1" applyFont="1" applyFill="1" applyBorder="1" applyAlignment="1">
      <alignment horizontal="right" vertical="center" wrapText="1"/>
    </xf>
    <xf numFmtId="0" fontId="20" fillId="0" borderId="3" xfId="19" applyFont="1" applyBorder="1" applyAlignment="1">
      <alignment horizontal="center" vertical="center" wrapText="1"/>
    </xf>
    <xf numFmtId="168" fontId="18" fillId="0" borderId="3" xfId="19" applyNumberFormat="1" applyFont="1" applyBorder="1" applyAlignment="1">
      <alignment horizontal="right" vertical="center" wrapText="1"/>
    </xf>
    <xf numFmtId="0" fontId="18"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2" fontId="11" fillId="0" borderId="5" xfId="13" applyNumberFormat="1" applyFont="1" applyBorder="1" applyAlignment="1">
      <alignment horizontal="left" vertical="center" wrapText="1"/>
    </xf>
    <xf numFmtId="167" fontId="10" fillId="0" borderId="5" xfId="0" quotePrefix="1" applyNumberFormat="1" applyFont="1" applyBorder="1" applyAlignment="1">
      <alignment horizontal="left" vertical="center" wrapText="1"/>
    </xf>
    <xf numFmtId="3" fontId="10" fillId="0" borderId="5" xfId="16" applyNumberFormat="1" applyFont="1" applyBorder="1" applyAlignment="1">
      <alignment horizontal="right" vertical="center"/>
    </xf>
    <xf numFmtId="0" fontId="10" fillId="0" borderId="0" xfId="0" applyFont="1" applyAlignment="1">
      <alignment vertical="center" wrapText="1"/>
    </xf>
    <xf numFmtId="0" fontId="11" fillId="0" borderId="0" xfId="0" applyFont="1" applyAlignment="1">
      <alignment horizontal="left" vertical="center" wrapText="1" shrinkToFit="1"/>
    </xf>
    <xf numFmtId="0" fontId="13" fillId="0" borderId="0" xfId="0" applyFont="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1" fontId="10" fillId="2" borderId="5" xfId="5" applyNumberFormat="1" applyFont="1" applyFill="1" applyBorder="1" applyAlignment="1">
      <alignment horizontal="center" vertical="center" wrapText="1"/>
    </xf>
    <xf numFmtId="41" fontId="10" fillId="2" borderId="5" xfId="2" applyNumberFormat="1" applyFont="1" applyFill="1" applyBorder="1" applyAlignment="1">
      <alignment horizontal="right" vertical="center" wrapText="1"/>
    </xf>
    <xf numFmtId="167" fontId="11" fillId="2" borderId="5" xfId="1" applyNumberFormat="1" applyFont="1" applyFill="1" applyBorder="1" applyAlignment="1">
      <alignment horizontal="right" vertical="center"/>
    </xf>
    <xf numFmtId="166" fontId="10" fillId="2" borderId="5" xfId="1" applyFont="1" applyFill="1" applyBorder="1" applyAlignment="1">
      <alignment horizontal="center" vertical="center" wrapText="1"/>
    </xf>
    <xf numFmtId="165" fontId="10" fillId="2" borderId="5" xfId="2" applyFont="1" applyFill="1" applyBorder="1" applyAlignment="1">
      <alignment vertical="center"/>
    </xf>
    <xf numFmtId="165" fontId="10" fillId="2" borderId="0" xfId="2" applyFont="1" applyFill="1" applyBorder="1" applyAlignment="1">
      <alignment vertical="center"/>
    </xf>
    <xf numFmtId="170" fontId="10" fillId="2" borderId="0" xfId="2" applyNumberFormat="1" applyFont="1" applyFill="1" applyBorder="1" applyAlignment="1">
      <alignment vertical="center"/>
    </xf>
    <xf numFmtId="0" fontId="10" fillId="2" borderId="0" xfId="0" applyFont="1" applyFill="1" applyAlignment="1">
      <alignment horizontal="center" vertical="center" wrapText="1"/>
    </xf>
    <xf numFmtId="165" fontId="10" fillId="2" borderId="0" xfId="0" applyNumberFormat="1" applyFont="1" applyFill="1" applyAlignment="1">
      <alignment vertical="center"/>
    </xf>
    <xf numFmtId="0" fontId="10" fillId="2" borderId="0" xfId="0" applyFont="1" applyFill="1" applyAlignment="1">
      <alignment vertical="center"/>
    </xf>
    <xf numFmtId="0" fontId="11" fillId="2" borderId="5" xfId="0" applyFont="1" applyFill="1" applyBorder="1" applyAlignment="1">
      <alignment horizontal="center" vertical="center" wrapText="1"/>
    </xf>
    <xf numFmtId="0" fontId="11" fillId="2" borderId="0" xfId="0" applyFont="1" applyFill="1" applyAlignment="1">
      <alignment vertical="center"/>
    </xf>
    <xf numFmtId="170" fontId="11" fillId="2" borderId="0" xfId="0" applyNumberFormat="1" applyFont="1" applyFill="1" applyAlignment="1">
      <alignment vertical="center"/>
    </xf>
    <xf numFmtId="0" fontId="11" fillId="2" borderId="0" xfId="0" applyFont="1" applyFill="1" applyAlignment="1">
      <alignment horizontal="center" vertical="center" wrapText="1"/>
    </xf>
    <xf numFmtId="0" fontId="18" fillId="2" borderId="5" xfId="0" applyFont="1" applyFill="1" applyBorder="1" applyAlignment="1">
      <alignment horizontal="left" vertical="center" wrapText="1"/>
    </xf>
    <xf numFmtId="0" fontId="10" fillId="2" borderId="5" xfId="0" applyFont="1" applyFill="1" applyBorder="1" applyAlignment="1">
      <alignment vertical="center" wrapText="1"/>
    </xf>
    <xf numFmtId="170" fontId="10" fillId="2" borderId="5" xfId="2" applyNumberFormat="1" applyFont="1" applyFill="1" applyBorder="1" applyAlignment="1">
      <alignment horizontal="right" vertical="center" wrapText="1"/>
    </xf>
    <xf numFmtId="175" fontId="11" fillId="0" borderId="5" xfId="0" applyNumberFormat="1" applyFont="1" applyBorder="1" applyAlignment="1">
      <alignment vertical="center"/>
    </xf>
    <xf numFmtId="175" fontId="10" fillId="0" borderId="5" xfId="0" applyNumberFormat="1" applyFont="1" applyBorder="1" applyAlignment="1">
      <alignment vertical="center"/>
    </xf>
    <xf numFmtId="10" fontId="11" fillId="2" borderId="0" xfId="0" applyNumberFormat="1" applyFont="1" applyFill="1" applyAlignment="1">
      <alignment vertical="center"/>
    </xf>
    <xf numFmtId="4" fontId="11" fillId="0" borderId="7"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21" fillId="0" borderId="0" xfId="0" applyFont="1" applyAlignment="1">
      <alignment horizontal="center" vertical="center"/>
    </xf>
    <xf numFmtId="0" fontId="10" fillId="0" borderId="7" xfId="9" applyFont="1" applyBorder="1" applyAlignment="1">
      <alignment horizontal="center" vertical="center" wrapText="1"/>
    </xf>
    <xf numFmtId="0" fontId="10" fillId="0" borderId="8" xfId="9" applyFont="1" applyBorder="1" applyAlignment="1">
      <alignment horizontal="center" vertical="center" wrapText="1"/>
    </xf>
    <xf numFmtId="0" fontId="10" fillId="0" borderId="2" xfId="9" applyFont="1" applyBorder="1" applyAlignment="1">
      <alignment horizontal="center" vertical="center" wrapText="1"/>
    </xf>
    <xf numFmtId="1" fontId="10" fillId="0" borderId="7" xfId="9" applyNumberFormat="1" applyFont="1" applyBorder="1" applyAlignment="1">
      <alignment horizontal="center" vertical="center" wrapText="1"/>
    </xf>
    <xf numFmtId="1" fontId="10" fillId="0" borderId="8" xfId="9" applyNumberFormat="1" applyFont="1" applyBorder="1" applyAlignment="1">
      <alignment horizontal="center" vertical="center" wrapText="1"/>
    </xf>
    <xf numFmtId="1" fontId="10" fillId="0" borderId="2" xfId="9" applyNumberFormat="1" applyFont="1" applyBorder="1" applyAlignment="1">
      <alignment horizontal="center" vertical="center" wrapText="1"/>
    </xf>
    <xf numFmtId="0" fontId="11" fillId="0" borderId="6" xfId="0" applyFont="1" applyBorder="1" applyAlignment="1">
      <alignment horizontal="right" vertical="center"/>
    </xf>
    <xf numFmtId="0" fontId="13" fillId="0" borderId="0" xfId="0" quotePrefix="1" applyFont="1" applyAlignment="1">
      <alignment horizontal="center" vertical="center"/>
    </xf>
    <xf numFmtId="0" fontId="13" fillId="0" borderId="0" xfId="0" applyFont="1" applyAlignment="1">
      <alignment horizontal="center" vertical="center"/>
    </xf>
    <xf numFmtId="0" fontId="22" fillId="0" borderId="0" xfId="0" applyFont="1" applyAlignment="1">
      <alignment horizontal="center" vertical="center"/>
    </xf>
    <xf numFmtId="0" fontId="13"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0" fillId="0" borderId="0" xfId="0" applyAlignment="1">
      <alignment horizontal="center"/>
    </xf>
    <xf numFmtId="0" fontId="5" fillId="0" borderId="0" xfId="0" applyFont="1" applyAlignment="1">
      <alignment horizont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6" fillId="0" borderId="0" xfId="0" applyFont="1" applyAlignment="1">
      <alignment horizont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wrapText="1"/>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6" fillId="0" borderId="0" xfId="0" applyFont="1" applyAlignment="1">
      <alignment horizontal="center" vertical="center"/>
    </xf>
    <xf numFmtId="0" fontId="3" fillId="0" borderId="0" xfId="0" applyFont="1" applyAlignment="1">
      <alignment horizontal="center"/>
    </xf>
    <xf numFmtId="0" fontId="5" fillId="0" borderId="6" xfId="0" applyFont="1" applyBorder="1" applyAlignment="1">
      <alignment horizontal="right"/>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cellXfs>
  <cellStyles count="20">
    <cellStyle name="Comma" xfId="1" builtinId="3"/>
    <cellStyle name="Comma [0]" xfId="2" builtinId="6"/>
    <cellStyle name="Comma 10 10 2" xfId="6"/>
    <cellStyle name="Comma 10 10 2 2" xfId="10"/>
    <cellStyle name="Comma 10 10 3" xfId="18"/>
    <cellStyle name="Comma 10 3" xfId="8"/>
    <cellStyle name="Comma 13" xfId="11"/>
    <cellStyle name="Comma 2" xfId="3"/>
    <cellStyle name="Comma 3 4" xfId="7"/>
    <cellStyle name="Comma_Sheet1" xfId="15"/>
    <cellStyle name="f_Danhmuc_Quyhoach2009 2" xfId="4"/>
    <cellStyle name="Normal" xfId="0" builtinId="0"/>
    <cellStyle name="Normal 2 2" xfId="13"/>
    <cellStyle name="Normal 2 2 2" xfId="19"/>
    <cellStyle name="Normal 2 4 2" xfId="14"/>
    <cellStyle name="Normal 3 2" xfId="9"/>
    <cellStyle name="Normal 6 2" xfId="12"/>
    <cellStyle name="Normal 6 3" xfId="16"/>
    <cellStyle name="Normal_Bieu mau (CV )" xfId="5"/>
    <cellStyle name="Percent" xfId="17" builtinId="5"/>
  </cellStyles>
  <dxfs count="0"/>
  <tableStyles count="0" defaultTableStyle="TableStyleMedium9" defaultPivotStyle="PivotStyleLight16"/>
  <colors>
    <mruColors>
      <color rgb="FF0000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Nam%202024/6.%20Tong%20hop%20giai%20ngan/1.SL%20KB/KBBS-%20BC%20TT%20Li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TT15"/>
      <sheetName val="BC cấp ủy, P. KSC"/>
    </sheetNames>
    <sheetDataSet>
      <sheetData sheetId="0">
        <row r="22">
          <cell r="H22">
            <v>349</v>
          </cell>
          <cell r="I22">
            <v>2606.3130000000001</v>
          </cell>
          <cell r="K22">
            <v>0</v>
          </cell>
          <cell r="N22">
            <v>336.31299999999999</v>
          </cell>
          <cell r="U22">
            <v>2606.317</v>
          </cell>
        </row>
        <row r="23">
          <cell r="K23">
            <v>0</v>
          </cell>
          <cell r="N23">
            <v>4443.4989999999998</v>
          </cell>
        </row>
        <row r="24">
          <cell r="H24">
            <v>2219</v>
          </cell>
          <cell r="I24">
            <v>3854.8339999999998</v>
          </cell>
          <cell r="K24">
            <v>0</v>
          </cell>
          <cell r="N24">
            <v>1828.7819999999999</v>
          </cell>
          <cell r="U24">
            <v>3975.7429999999999</v>
          </cell>
        </row>
        <row r="25">
          <cell r="H25">
            <v>3194</v>
          </cell>
          <cell r="I25">
            <v>4768.6350000000002</v>
          </cell>
          <cell r="K25">
            <v>0</v>
          </cell>
          <cell r="N25">
            <v>2614.7170000000001</v>
          </cell>
          <cell r="U25">
            <v>5030.7470000000003</v>
          </cell>
        </row>
        <row r="26">
          <cell r="H26">
            <v>87</v>
          </cell>
          <cell r="K26">
            <v>0</v>
          </cell>
          <cell r="N26">
            <v>0</v>
          </cell>
        </row>
        <row r="27">
          <cell r="K27">
            <v>0</v>
          </cell>
          <cell r="N27">
            <v>1164</v>
          </cell>
        </row>
        <row r="28">
          <cell r="H28">
            <v>464</v>
          </cell>
          <cell r="I28">
            <v>1672.8779999999999</v>
          </cell>
          <cell r="K28">
            <v>0</v>
          </cell>
          <cell r="N28">
            <v>464</v>
          </cell>
          <cell r="U28">
            <v>1925.4739999999999</v>
          </cell>
        </row>
        <row r="29">
          <cell r="H29">
            <v>893</v>
          </cell>
          <cell r="I29">
            <v>1714.43</v>
          </cell>
          <cell r="K29">
            <v>0</v>
          </cell>
          <cell r="N29">
            <v>700</v>
          </cell>
          <cell r="U29">
            <v>2028.5830000000001</v>
          </cell>
        </row>
        <row r="30">
          <cell r="K30">
            <v>0</v>
          </cell>
          <cell r="N30">
            <v>0</v>
          </cell>
        </row>
        <row r="31">
          <cell r="H31">
            <v>2402</v>
          </cell>
          <cell r="K31">
            <v>0</v>
          </cell>
          <cell r="N31">
            <v>0</v>
          </cell>
        </row>
        <row r="32">
          <cell r="K32">
            <v>0</v>
          </cell>
          <cell r="N32">
            <v>1504.7339999999999</v>
          </cell>
        </row>
        <row r="33">
          <cell r="K33">
            <v>0</v>
          </cell>
          <cell r="N33">
            <v>0</v>
          </cell>
        </row>
        <row r="34">
          <cell r="H34">
            <v>1450</v>
          </cell>
          <cell r="K34">
            <v>0</v>
          </cell>
          <cell r="N34">
            <v>0</v>
          </cell>
          <cell r="U34">
            <v>3476.0309999999999</v>
          </cell>
        </row>
        <row r="35">
          <cell r="H35">
            <v>50</v>
          </cell>
          <cell r="K35">
            <v>0</v>
          </cell>
          <cell r="N35">
            <v>0</v>
          </cell>
        </row>
        <row r="36">
          <cell r="F36">
            <v>0</v>
          </cell>
          <cell r="H36">
            <v>1000</v>
          </cell>
          <cell r="K36">
            <v>0</v>
          </cell>
          <cell r="N36">
            <v>0</v>
          </cell>
          <cell r="U36">
            <v>0</v>
          </cell>
        </row>
        <row r="37">
          <cell r="H37">
            <v>1000</v>
          </cell>
          <cell r="K37">
            <v>0</v>
          </cell>
          <cell r="N37">
            <v>0</v>
          </cell>
        </row>
        <row r="38">
          <cell r="K38">
            <v>0</v>
          </cell>
          <cell r="N38">
            <v>1504.7339999999999</v>
          </cell>
        </row>
        <row r="39">
          <cell r="H39">
            <v>195</v>
          </cell>
          <cell r="N39">
            <v>0</v>
          </cell>
        </row>
        <row r="40">
          <cell r="H40">
            <v>442</v>
          </cell>
          <cell r="I40">
            <v>542</v>
          </cell>
          <cell r="N40">
            <v>441.995</v>
          </cell>
          <cell r="U40">
            <v>941.99599999999998</v>
          </cell>
        </row>
        <row r="41">
          <cell r="H41">
            <v>471</v>
          </cell>
          <cell r="I41">
            <v>587.73900000000003</v>
          </cell>
          <cell r="N41">
            <v>387.73899999999998</v>
          </cell>
          <cell r="U41">
            <v>670.61199999999997</v>
          </cell>
        </row>
        <row r="42">
          <cell r="H42">
            <v>679</v>
          </cell>
          <cell r="K42">
            <v>0</v>
          </cell>
          <cell r="N42">
            <v>0</v>
          </cell>
        </row>
        <row r="43">
          <cell r="H43">
            <v>3500</v>
          </cell>
          <cell r="K43">
            <v>0</v>
          </cell>
          <cell r="N43">
            <v>0</v>
          </cell>
        </row>
        <row r="44">
          <cell r="H44">
            <v>300</v>
          </cell>
          <cell r="K44">
            <v>0</v>
          </cell>
          <cell r="N44">
            <v>0</v>
          </cell>
        </row>
        <row r="45">
          <cell r="H45">
            <v>515</v>
          </cell>
          <cell r="I45">
            <v>515</v>
          </cell>
          <cell r="K45">
            <v>0</v>
          </cell>
          <cell r="N45">
            <v>515</v>
          </cell>
          <cell r="U45">
            <v>2313.2570000000001</v>
          </cell>
        </row>
        <row r="46">
          <cell r="H46">
            <v>198</v>
          </cell>
          <cell r="I46">
            <v>1160</v>
          </cell>
          <cell r="K46">
            <v>0</v>
          </cell>
          <cell r="N46">
            <v>160</v>
          </cell>
          <cell r="U46">
            <v>1784.261</v>
          </cell>
        </row>
        <row r="47">
          <cell r="H47">
            <v>250</v>
          </cell>
          <cell r="K47">
            <v>0</v>
          </cell>
          <cell r="N47">
            <v>0</v>
          </cell>
        </row>
        <row r="48">
          <cell r="H48">
            <v>750</v>
          </cell>
          <cell r="K48">
            <v>0</v>
          </cell>
          <cell r="N48">
            <v>0</v>
          </cell>
        </row>
        <row r="49">
          <cell r="I49">
            <v>0</v>
          </cell>
          <cell r="K49">
            <v>0</v>
          </cell>
          <cell r="N49">
            <v>0</v>
          </cell>
        </row>
        <row r="50">
          <cell r="H50">
            <v>200</v>
          </cell>
          <cell r="K50">
            <v>0</v>
          </cell>
          <cell r="N50">
            <v>0</v>
          </cell>
        </row>
        <row r="51">
          <cell r="K51">
            <v>0</v>
          </cell>
          <cell r="N51">
            <v>0</v>
          </cell>
        </row>
        <row r="52">
          <cell r="K52">
            <v>0</v>
          </cell>
          <cell r="N52">
            <v>0</v>
          </cell>
        </row>
        <row r="53">
          <cell r="H53">
            <v>100</v>
          </cell>
          <cell r="K53">
            <v>0</v>
          </cell>
          <cell r="N53">
            <v>0</v>
          </cell>
        </row>
        <row r="54">
          <cell r="F54">
            <v>0</v>
          </cell>
          <cell r="H54">
            <v>500</v>
          </cell>
          <cell r="I54">
            <v>0</v>
          </cell>
          <cell r="K54">
            <v>0</v>
          </cell>
          <cell r="N54">
            <v>0</v>
          </cell>
          <cell r="U54">
            <v>0</v>
          </cell>
        </row>
        <row r="55">
          <cell r="H55">
            <v>500</v>
          </cell>
          <cell r="K55">
            <v>0</v>
          </cell>
          <cell r="N55">
            <v>0</v>
          </cell>
        </row>
        <row r="56">
          <cell r="H56">
            <v>100</v>
          </cell>
          <cell r="K56">
            <v>0</v>
          </cell>
          <cell r="N56">
            <v>0</v>
          </cell>
        </row>
        <row r="57">
          <cell r="K57">
            <v>0</v>
          </cell>
          <cell r="N57">
            <v>0</v>
          </cell>
        </row>
        <row r="58">
          <cell r="K58">
            <v>0</v>
          </cell>
          <cell r="N58">
            <v>0</v>
          </cell>
        </row>
        <row r="59">
          <cell r="H59">
            <v>589</v>
          </cell>
          <cell r="K59">
            <v>0</v>
          </cell>
          <cell r="N59">
            <v>0</v>
          </cell>
        </row>
        <row r="60">
          <cell r="H60">
            <v>745</v>
          </cell>
          <cell r="K60">
            <v>0</v>
          </cell>
          <cell r="N60">
            <v>0</v>
          </cell>
        </row>
        <row r="61">
          <cell r="H61">
            <v>96</v>
          </cell>
          <cell r="K61">
            <v>0</v>
          </cell>
          <cell r="N61">
            <v>0</v>
          </cell>
        </row>
        <row r="62">
          <cell r="H62">
            <v>160</v>
          </cell>
          <cell r="K62">
            <v>0</v>
          </cell>
          <cell r="N62">
            <v>0</v>
          </cell>
        </row>
        <row r="63">
          <cell r="H63">
            <v>1369</v>
          </cell>
          <cell r="K63">
            <v>0</v>
          </cell>
          <cell r="N63">
            <v>0</v>
          </cell>
        </row>
        <row r="64">
          <cell r="K64">
            <v>0</v>
          </cell>
          <cell r="N64">
            <v>0</v>
          </cell>
        </row>
        <row r="65">
          <cell r="H65">
            <v>181</v>
          </cell>
          <cell r="K65">
            <v>0</v>
          </cell>
          <cell r="N65">
            <v>0</v>
          </cell>
        </row>
        <row r="66">
          <cell r="H66">
            <v>360</v>
          </cell>
          <cell r="K66">
            <v>0</v>
          </cell>
          <cell r="N66">
            <v>0</v>
          </cell>
        </row>
        <row r="67">
          <cell r="H67">
            <v>450</v>
          </cell>
          <cell r="K67">
            <v>0</v>
          </cell>
          <cell r="N67">
            <v>0</v>
          </cell>
        </row>
        <row r="68">
          <cell r="K68">
            <v>0</v>
          </cell>
          <cell r="N68">
            <v>0</v>
          </cell>
        </row>
        <row r="69">
          <cell r="H69">
            <v>100</v>
          </cell>
          <cell r="K69">
            <v>0</v>
          </cell>
          <cell r="N69">
            <v>0</v>
          </cell>
        </row>
        <row r="70">
          <cell r="H70">
            <v>250</v>
          </cell>
          <cell r="K70">
            <v>0</v>
          </cell>
          <cell r="N70">
            <v>0</v>
          </cell>
        </row>
        <row r="71">
          <cell r="H71">
            <v>4990</v>
          </cell>
          <cell r="K71">
            <v>0</v>
          </cell>
          <cell r="N71">
            <v>0</v>
          </cell>
        </row>
        <row r="72">
          <cell r="K72">
            <v>0</v>
          </cell>
          <cell r="N72">
            <v>12736.116</v>
          </cell>
        </row>
        <row r="73">
          <cell r="K73">
            <v>0</v>
          </cell>
          <cell r="N73">
            <v>2517</v>
          </cell>
        </row>
        <row r="74">
          <cell r="K74">
            <v>0</v>
          </cell>
          <cell r="N74">
            <v>2517</v>
          </cell>
        </row>
        <row r="75">
          <cell r="K75">
            <v>0</v>
          </cell>
          <cell r="N75">
            <v>2517</v>
          </cell>
        </row>
        <row r="76">
          <cell r="F76">
            <v>0</v>
          </cell>
          <cell r="K76">
            <v>0</v>
          </cell>
          <cell r="N76">
            <v>680</v>
          </cell>
        </row>
        <row r="77">
          <cell r="H77">
            <v>1650</v>
          </cell>
          <cell r="I77">
            <v>3599</v>
          </cell>
          <cell r="K77">
            <v>0</v>
          </cell>
          <cell r="N77">
            <v>0</v>
          </cell>
          <cell r="U77">
            <v>3684.9059999999999</v>
          </cell>
        </row>
        <row r="78">
          <cell r="H78">
            <v>2515</v>
          </cell>
          <cell r="I78">
            <v>5120</v>
          </cell>
          <cell r="K78">
            <v>0</v>
          </cell>
          <cell r="N78">
            <v>0</v>
          </cell>
          <cell r="U78">
            <v>5717.2820000000002</v>
          </cell>
        </row>
        <row r="79">
          <cell r="H79">
            <v>2615</v>
          </cell>
          <cell r="I79">
            <v>4750</v>
          </cell>
          <cell r="K79">
            <v>0</v>
          </cell>
          <cell r="N79">
            <v>0</v>
          </cell>
          <cell r="U79">
            <v>5464.2449999999999</v>
          </cell>
        </row>
        <row r="80">
          <cell r="H80">
            <v>2007</v>
          </cell>
          <cell r="I80">
            <v>5155</v>
          </cell>
          <cell r="K80">
            <v>0</v>
          </cell>
          <cell r="N80">
            <v>680</v>
          </cell>
          <cell r="U80">
            <v>5626.0339999999997</v>
          </cell>
        </row>
        <row r="81">
          <cell r="H81">
            <v>1258</v>
          </cell>
          <cell r="I81">
            <v>3218.6080000000002</v>
          </cell>
          <cell r="K81">
            <v>0</v>
          </cell>
          <cell r="N81">
            <v>0</v>
          </cell>
          <cell r="U81">
            <v>3380.6970000000001</v>
          </cell>
        </row>
        <row r="82">
          <cell r="H82">
            <v>850</v>
          </cell>
          <cell r="I82">
            <v>1730</v>
          </cell>
          <cell r="K82">
            <v>0</v>
          </cell>
          <cell r="N82">
            <v>0</v>
          </cell>
          <cell r="U82">
            <v>1834.1769999999999</v>
          </cell>
        </row>
        <row r="83">
          <cell r="H83">
            <v>1414</v>
          </cell>
          <cell r="I83">
            <v>2640</v>
          </cell>
          <cell r="K83">
            <v>0</v>
          </cell>
          <cell r="N83">
            <v>0</v>
          </cell>
          <cell r="U83">
            <v>3651.9920000000002</v>
          </cell>
        </row>
        <row r="84">
          <cell r="F84">
            <v>0</v>
          </cell>
          <cell r="K84">
            <v>0</v>
          </cell>
          <cell r="N84">
            <v>1487</v>
          </cell>
        </row>
        <row r="85">
          <cell r="H85">
            <v>362</v>
          </cell>
          <cell r="K85">
            <v>0</v>
          </cell>
          <cell r="N85">
            <v>0</v>
          </cell>
        </row>
        <row r="86">
          <cell r="H86">
            <v>1125</v>
          </cell>
          <cell r="I86">
            <v>4186</v>
          </cell>
          <cell r="K86">
            <v>0</v>
          </cell>
          <cell r="N86">
            <v>1040</v>
          </cell>
          <cell r="U86">
            <v>5286.2030000000004</v>
          </cell>
        </row>
        <row r="87">
          <cell r="H87">
            <v>652</v>
          </cell>
          <cell r="I87">
            <v>3247</v>
          </cell>
          <cell r="K87">
            <v>0</v>
          </cell>
          <cell r="N87">
            <v>447</v>
          </cell>
          <cell r="U87">
            <v>3268.9540000000002</v>
          </cell>
        </row>
        <row r="88">
          <cell r="H88">
            <v>400</v>
          </cell>
          <cell r="K88">
            <v>0</v>
          </cell>
          <cell r="N88">
            <v>0</v>
          </cell>
        </row>
        <row r="89">
          <cell r="H89">
            <v>400</v>
          </cell>
          <cell r="K89">
            <v>0</v>
          </cell>
          <cell r="N89">
            <v>0</v>
          </cell>
        </row>
        <row r="90">
          <cell r="F90">
            <v>0</v>
          </cell>
          <cell r="K90">
            <v>0</v>
          </cell>
          <cell r="N90">
            <v>350</v>
          </cell>
        </row>
        <row r="91">
          <cell r="H91">
            <v>307</v>
          </cell>
          <cell r="K91">
            <v>0</v>
          </cell>
          <cell r="N91">
            <v>0</v>
          </cell>
        </row>
        <row r="92">
          <cell r="H92">
            <v>350</v>
          </cell>
          <cell r="I92">
            <v>400</v>
          </cell>
          <cell r="K92">
            <v>0</v>
          </cell>
          <cell r="N92">
            <v>350</v>
          </cell>
          <cell r="U92">
            <v>91.472999999999999</v>
          </cell>
        </row>
        <row r="93">
          <cell r="H93">
            <v>350</v>
          </cell>
          <cell r="K93">
            <v>0</v>
          </cell>
          <cell r="N93">
            <v>0</v>
          </cell>
        </row>
        <row r="94">
          <cell r="H94">
            <v>350</v>
          </cell>
          <cell r="K94">
            <v>0</v>
          </cell>
          <cell r="N94">
            <v>0</v>
          </cell>
        </row>
        <row r="95">
          <cell r="K95">
            <v>0</v>
          </cell>
          <cell r="N95">
            <v>10219.116</v>
          </cell>
        </row>
        <row r="96">
          <cell r="K96">
            <v>0</v>
          </cell>
          <cell r="N96">
            <v>0</v>
          </cell>
        </row>
        <row r="97">
          <cell r="F97">
            <v>0</v>
          </cell>
          <cell r="I97">
            <v>0</v>
          </cell>
          <cell r="K97">
            <v>0</v>
          </cell>
          <cell r="N97">
            <v>0</v>
          </cell>
        </row>
        <row r="98">
          <cell r="H98">
            <v>602</v>
          </cell>
          <cell r="K98">
            <v>0</v>
          </cell>
          <cell r="N98">
            <v>0</v>
          </cell>
        </row>
        <row r="99">
          <cell r="H99">
            <v>602</v>
          </cell>
          <cell r="K99">
            <v>0</v>
          </cell>
          <cell r="N99">
            <v>0</v>
          </cell>
        </row>
        <row r="100">
          <cell r="K100">
            <v>0</v>
          </cell>
          <cell r="N100">
            <v>10219.116</v>
          </cell>
        </row>
        <row r="101">
          <cell r="K101">
            <v>0</v>
          </cell>
          <cell r="N101">
            <v>10219.116</v>
          </cell>
        </row>
        <row r="102">
          <cell r="K102">
            <v>0</v>
          </cell>
          <cell r="N102">
            <v>10219.116</v>
          </cell>
        </row>
        <row r="103">
          <cell r="K103">
            <v>0</v>
          </cell>
          <cell r="N103">
            <v>10025</v>
          </cell>
        </row>
        <row r="104">
          <cell r="H104">
            <v>1500</v>
          </cell>
          <cell r="K104">
            <v>0</v>
          </cell>
          <cell r="N104">
            <v>0</v>
          </cell>
        </row>
        <row r="105">
          <cell r="H105">
            <v>1500</v>
          </cell>
          <cell r="K105">
            <v>0</v>
          </cell>
          <cell r="N105">
            <v>0</v>
          </cell>
        </row>
        <row r="106">
          <cell r="H106">
            <v>2000</v>
          </cell>
          <cell r="K106">
            <v>0</v>
          </cell>
          <cell r="N106">
            <v>0</v>
          </cell>
        </row>
        <row r="107">
          <cell r="H107">
            <v>500</v>
          </cell>
          <cell r="K107">
            <v>0</v>
          </cell>
          <cell r="N107">
            <v>0</v>
          </cell>
        </row>
        <row r="108">
          <cell r="H108">
            <v>700</v>
          </cell>
          <cell r="I108">
            <v>250</v>
          </cell>
          <cell r="K108">
            <v>0</v>
          </cell>
          <cell r="N108">
            <v>250</v>
          </cell>
        </row>
        <row r="109">
          <cell r="H109">
            <v>700</v>
          </cell>
          <cell r="I109">
            <v>254</v>
          </cell>
          <cell r="K109">
            <v>0</v>
          </cell>
          <cell r="N109">
            <v>254</v>
          </cell>
        </row>
        <row r="110">
          <cell r="H110">
            <v>1800</v>
          </cell>
          <cell r="K110">
            <v>0</v>
          </cell>
          <cell r="N110">
            <v>0</v>
          </cell>
        </row>
        <row r="111">
          <cell r="H111">
            <v>3235</v>
          </cell>
          <cell r="K111">
            <v>0</v>
          </cell>
          <cell r="N111">
            <v>0</v>
          </cell>
        </row>
        <row r="112">
          <cell r="H112">
            <v>3235</v>
          </cell>
          <cell r="I112">
            <v>8367.6450000000004</v>
          </cell>
          <cell r="K112">
            <v>0</v>
          </cell>
          <cell r="N112">
            <v>2315</v>
          </cell>
          <cell r="U112">
            <v>8307.5300000000007</v>
          </cell>
        </row>
        <row r="113">
          <cell r="H113">
            <v>2000</v>
          </cell>
          <cell r="I113">
            <v>1100</v>
          </cell>
          <cell r="K113">
            <v>0</v>
          </cell>
          <cell r="N113">
            <v>1050</v>
          </cell>
          <cell r="U113">
            <v>202.78800000000001</v>
          </cell>
        </row>
        <row r="114">
          <cell r="H114">
            <v>5108</v>
          </cell>
          <cell r="I114">
            <v>10424.19</v>
          </cell>
          <cell r="K114">
            <v>0</v>
          </cell>
          <cell r="N114">
            <v>2626</v>
          </cell>
          <cell r="U114">
            <v>10479.941000000001</v>
          </cell>
        </row>
        <row r="115">
          <cell r="H115">
            <v>6814</v>
          </cell>
          <cell r="I115">
            <v>10118.495999999999</v>
          </cell>
          <cell r="K115">
            <v>0</v>
          </cell>
          <cell r="N115">
            <v>3530</v>
          </cell>
          <cell r="U115">
            <v>10685.078</v>
          </cell>
        </row>
        <row r="116">
          <cell r="K116">
            <v>0</v>
          </cell>
          <cell r="N116">
            <v>194.11600000000001</v>
          </cell>
        </row>
        <row r="117">
          <cell r="H117">
            <v>600</v>
          </cell>
          <cell r="K117">
            <v>0</v>
          </cell>
          <cell r="N117">
            <v>0</v>
          </cell>
        </row>
        <row r="118">
          <cell r="H118">
            <v>1750</v>
          </cell>
          <cell r="K118">
            <v>0</v>
          </cell>
          <cell r="N118">
            <v>0</v>
          </cell>
        </row>
        <row r="119">
          <cell r="H119">
            <v>651</v>
          </cell>
          <cell r="K119">
            <v>0</v>
          </cell>
          <cell r="N119">
            <v>0</v>
          </cell>
        </row>
        <row r="120">
          <cell r="H120">
            <v>276</v>
          </cell>
          <cell r="I120">
            <v>2250.116</v>
          </cell>
          <cell r="K120">
            <v>0</v>
          </cell>
          <cell r="N120">
            <v>194.11600000000001</v>
          </cell>
          <cell r="U120">
            <v>2353.317</v>
          </cell>
        </row>
        <row r="121">
          <cell r="H121">
            <v>2332</v>
          </cell>
          <cell r="K121">
            <v>0</v>
          </cell>
          <cell r="N121">
            <v>0</v>
          </cell>
        </row>
        <row r="122">
          <cell r="H122">
            <v>651</v>
          </cell>
          <cell r="K122">
            <v>0</v>
          </cell>
          <cell r="N122">
            <v>0</v>
          </cell>
        </row>
        <row r="123">
          <cell r="H123">
            <v>652</v>
          </cell>
          <cell r="K123">
            <v>0</v>
          </cell>
          <cell r="N123">
            <v>0</v>
          </cell>
        </row>
        <row r="124">
          <cell r="K124">
            <v>0</v>
          </cell>
          <cell r="N124">
            <v>0</v>
          </cell>
        </row>
        <row r="125">
          <cell r="K125">
            <v>0</v>
          </cell>
          <cell r="N125">
            <v>0</v>
          </cell>
        </row>
        <row r="126">
          <cell r="K126">
            <v>0</v>
          </cell>
          <cell r="N126">
            <v>0</v>
          </cell>
        </row>
        <row r="127">
          <cell r="H127">
            <v>2018</v>
          </cell>
          <cell r="I127">
            <v>0</v>
          </cell>
          <cell r="K127">
            <v>0</v>
          </cell>
          <cell r="N127">
            <v>0</v>
          </cell>
          <cell r="U127">
            <v>0</v>
          </cell>
        </row>
        <row r="128">
          <cell r="H128">
            <v>5456</v>
          </cell>
          <cell r="K128">
            <v>0</v>
          </cell>
          <cell r="N128">
            <v>0</v>
          </cell>
        </row>
        <row r="129">
          <cell r="K129">
            <v>0</v>
          </cell>
          <cell r="N129">
            <v>0</v>
          </cell>
        </row>
        <row r="130">
          <cell r="K130">
            <v>0</v>
          </cell>
          <cell r="N130">
            <v>0</v>
          </cell>
        </row>
        <row r="131">
          <cell r="H131">
            <v>173</v>
          </cell>
          <cell r="K131">
            <v>0</v>
          </cell>
          <cell r="N131">
            <v>0</v>
          </cell>
        </row>
        <row r="132">
          <cell r="K132">
            <v>194.375</v>
          </cell>
          <cell r="N132">
            <v>0</v>
          </cell>
        </row>
        <row r="133">
          <cell r="K133">
            <v>0</v>
          </cell>
          <cell r="N133">
            <v>0</v>
          </cell>
        </row>
        <row r="134">
          <cell r="I134">
            <v>0</v>
          </cell>
          <cell r="K134">
            <v>0</v>
          </cell>
          <cell r="N134">
            <v>0</v>
          </cell>
        </row>
        <row r="135">
          <cell r="K135">
            <v>0</v>
          </cell>
          <cell r="N135">
            <v>0</v>
          </cell>
        </row>
        <row r="136">
          <cell r="F136">
            <v>38</v>
          </cell>
          <cell r="K136">
            <v>0</v>
          </cell>
          <cell r="N136">
            <v>0</v>
          </cell>
        </row>
        <row r="137">
          <cell r="F137">
            <v>3.0529999999999999</v>
          </cell>
          <cell r="K137">
            <v>0</v>
          </cell>
          <cell r="N137">
            <v>0</v>
          </cell>
        </row>
        <row r="138">
          <cell r="F138">
            <v>10.788</v>
          </cell>
          <cell r="K138">
            <v>0</v>
          </cell>
          <cell r="N138">
            <v>0</v>
          </cell>
        </row>
        <row r="139">
          <cell r="K139">
            <v>0</v>
          </cell>
          <cell r="N139">
            <v>0</v>
          </cell>
        </row>
        <row r="140">
          <cell r="K140">
            <v>0</v>
          </cell>
          <cell r="N140">
            <v>0</v>
          </cell>
        </row>
        <row r="141">
          <cell r="F141">
            <v>49.271000000000001</v>
          </cell>
          <cell r="K141">
            <v>0</v>
          </cell>
          <cell r="N141">
            <v>0</v>
          </cell>
        </row>
        <row r="142">
          <cell r="F142">
            <v>10.92</v>
          </cell>
          <cell r="K142">
            <v>0</v>
          </cell>
          <cell r="N142">
            <v>0</v>
          </cell>
        </row>
        <row r="143">
          <cell r="K143">
            <v>0</v>
          </cell>
          <cell r="N143">
            <v>0</v>
          </cell>
        </row>
        <row r="144">
          <cell r="F144">
            <v>7.5090000000000003</v>
          </cell>
          <cell r="K144">
            <v>0</v>
          </cell>
          <cell r="N144">
            <v>0</v>
          </cell>
        </row>
        <row r="145">
          <cell r="F145">
            <v>13.771000000000001</v>
          </cell>
          <cell r="K145">
            <v>0</v>
          </cell>
          <cell r="N145">
            <v>0</v>
          </cell>
        </row>
        <row r="146">
          <cell r="K146">
            <v>194.375</v>
          </cell>
          <cell r="N146">
            <v>0</v>
          </cell>
        </row>
        <row r="147">
          <cell r="K147">
            <v>194.375</v>
          </cell>
          <cell r="N147">
            <v>0</v>
          </cell>
        </row>
        <row r="148">
          <cell r="K148">
            <v>194.375</v>
          </cell>
          <cell r="N148">
            <v>0</v>
          </cell>
        </row>
        <row r="149">
          <cell r="F149">
            <v>234.066</v>
          </cell>
          <cell r="K149">
            <v>0</v>
          </cell>
          <cell r="N149">
            <v>0</v>
          </cell>
        </row>
        <row r="150">
          <cell r="F150">
            <v>210.292</v>
          </cell>
          <cell r="K150">
            <v>0</v>
          </cell>
          <cell r="N150">
            <v>0</v>
          </cell>
        </row>
        <row r="151">
          <cell r="F151">
            <v>214.572</v>
          </cell>
          <cell r="I151">
            <v>611.803</v>
          </cell>
          <cell r="K151">
            <v>194.375</v>
          </cell>
          <cell r="N151">
            <v>0</v>
          </cell>
          <cell r="U151">
            <v>613.85900000000004</v>
          </cell>
        </row>
        <row r="152">
          <cell r="K152">
            <v>0</v>
          </cell>
          <cell r="N152">
            <v>0</v>
          </cell>
        </row>
        <row r="153">
          <cell r="K153">
            <v>0</v>
          </cell>
          <cell r="N153">
            <v>0</v>
          </cell>
        </row>
        <row r="154">
          <cell r="F154">
            <v>288.93</v>
          </cell>
          <cell r="K154">
            <v>0</v>
          </cell>
          <cell r="N154">
            <v>0</v>
          </cell>
        </row>
        <row r="155">
          <cell r="F155">
            <v>311</v>
          </cell>
          <cell r="K155">
            <v>0</v>
          </cell>
          <cell r="N155">
            <v>0</v>
          </cell>
        </row>
        <row r="156">
          <cell r="F156">
            <v>279</v>
          </cell>
          <cell r="K156">
            <v>0</v>
          </cell>
          <cell r="N156">
            <v>0</v>
          </cell>
        </row>
        <row r="157">
          <cell r="F157">
            <v>9</v>
          </cell>
          <cell r="K157">
            <v>0</v>
          </cell>
          <cell r="N157">
            <v>0</v>
          </cell>
        </row>
        <row r="158">
          <cell r="F158">
            <v>333</v>
          </cell>
          <cell r="K158">
            <v>0</v>
          </cell>
          <cell r="N158">
            <v>0</v>
          </cell>
        </row>
        <row r="159">
          <cell r="K159">
            <v>0</v>
          </cell>
          <cell r="N159">
            <v>0</v>
          </cell>
        </row>
        <row r="160">
          <cell r="F160">
            <v>94.293000000000006</v>
          </cell>
          <cell r="K160">
            <v>0</v>
          </cell>
          <cell r="N160">
            <v>0</v>
          </cell>
        </row>
        <row r="161">
          <cell r="F161">
            <v>69.424999999999997</v>
          </cell>
          <cell r="K161">
            <v>0</v>
          </cell>
          <cell r="N161">
            <v>0</v>
          </cell>
        </row>
        <row r="162">
          <cell r="F162">
            <v>10.664</v>
          </cell>
          <cell r="K162">
            <v>0</v>
          </cell>
          <cell r="N162">
            <v>0</v>
          </cell>
        </row>
        <row r="163">
          <cell r="K163">
            <v>0</v>
          </cell>
          <cell r="N163">
            <v>0</v>
          </cell>
        </row>
        <row r="164">
          <cell r="F164">
            <v>14.4</v>
          </cell>
          <cell r="K164">
            <v>0</v>
          </cell>
          <cell r="N164">
            <v>0</v>
          </cell>
        </row>
        <row r="165">
          <cell r="F165">
            <v>152</v>
          </cell>
          <cell r="K165">
            <v>0</v>
          </cell>
          <cell r="N165">
            <v>0</v>
          </cell>
        </row>
        <row r="166">
          <cell r="K166">
            <v>0</v>
          </cell>
          <cell r="N166">
            <v>3371</v>
          </cell>
        </row>
        <row r="167">
          <cell r="K167">
            <v>0</v>
          </cell>
          <cell r="N167">
            <v>3371</v>
          </cell>
        </row>
        <row r="168">
          <cell r="K168">
            <v>0</v>
          </cell>
          <cell r="N168">
            <v>0</v>
          </cell>
        </row>
        <row r="169">
          <cell r="H169">
            <v>50</v>
          </cell>
          <cell r="K169">
            <v>0</v>
          </cell>
          <cell r="N169">
            <v>0</v>
          </cell>
        </row>
        <row r="170">
          <cell r="H170">
            <v>40</v>
          </cell>
          <cell r="K170">
            <v>0</v>
          </cell>
          <cell r="N170">
            <v>0</v>
          </cell>
        </row>
        <row r="171">
          <cell r="H171">
            <v>70</v>
          </cell>
          <cell r="K171">
            <v>0</v>
          </cell>
          <cell r="N171">
            <v>0</v>
          </cell>
        </row>
        <row r="172">
          <cell r="H172">
            <v>60</v>
          </cell>
          <cell r="K172">
            <v>0</v>
          </cell>
          <cell r="N172">
            <v>0</v>
          </cell>
        </row>
        <row r="173">
          <cell r="H173">
            <v>150</v>
          </cell>
          <cell r="K173">
            <v>0</v>
          </cell>
          <cell r="N173">
            <v>0</v>
          </cell>
        </row>
        <row r="174">
          <cell r="H174">
            <v>40</v>
          </cell>
          <cell r="K174">
            <v>0</v>
          </cell>
          <cell r="N174">
            <v>0</v>
          </cell>
        </row>
        <row r="175">
          <cell r="H175">
            <v>200</v>
          </cell>
          <cell r="K175">
            <v>0</v>
          </cell>
          <cell r="N175">
            <v>0</v>
          </cell>
        </row>
        <row r="176">
          <cell r="H176">
            <v>70</v>
          </cell>
          <cell r="K176">
            <v>0</v>
          </cell>
          <cell r="N176">
            <v>0</v>
          </cell>
        </row>
        <row r="177">
          <cell r="K177">
            <v>0</v>
          </cell>
          <cell r="N177">
            <v>1971</v>
          </cell>
        </row>
        <row r="178">
          <cell r="H178">
            <v>1421</v>
          </cell>
          <cell r="I178">
            <v>8221</v>
          </cell>
          <cell r="K178">
            <v>0</v>
          </cell>
          <cell r="N178">
            <v>1421</v>
          </cell>
          <cell r="U178">
            <v>13091.048000000001</v>
          </cell>
        </row>
        <row r="179">
          <cell r="H179">
            <v>600</v>
          </cell>
          <cell r="I179">
            <v>1850</v>
          </cell>
          <cell r="K179">
            <v>0</v>
          </cell>
          <cell r="N179">
            <v>550</v>
          </cell>
          <cell r="U179">
            <v>1991.8610000000001</v>
          </cell>
        </row>
        <row r="180">
          <cell r="K180">
            <v>0</v>
          </cell>
          <cell r="N180">
            <v>1400</v>
          </cell>
        </row>
        <row r="181">
          <cell r="H181">
            <v>100</v>
          </cell>
          <cell r="I181">
            <v>1250</v>
          </cell>
          <cell r="K181">
            <v>0</v>
          </cell>
          <cell r="N181">
            <v>100</v>
          </cell>
          <cell r="U181">
            <v>1478.365</v>
          </cell>
        </row>
        <row r="182">
          <cell r="H182">
            <v>1000</v>
          </cell>
          <cell r="I182">
            <v>2500</v>
          </cell>
          <cell r="K182">
            <v>0</v>
          </cell>
          <cell r="N182">
            <v>1000</v>
          </cell>
          <cell r="U182">
            <v>2821.8020000000001</v>
          </cell>
        </row>
        <row r="183">
          <cell r="H183">
            <v>100</v>
          </cell>
          <cell r="I183">
            <v>1400</v>
          </cell>
          <cell r="K183">
            <v>0</v>
          </cell>
          <cell r="N183">
            <v>100</v>
          </cell>
          <cell r="U183">
            <v>1670.921</v>
          </cell>
        </row>
        <row r="184">
          <cell r="H184">
            <v>100</v>
          </cell>
          <cell r="I184">
            <v>580</v>
          </cell>
          <cell r="K184">
            <v>0</v>
          </cell>
          <cell r="N184">
            <v>100</v>
          </cell>
          <cell r="U184">
            <v>616.02599999999995</v>
          </cell>
        </row>
        <row r="185">
          <cell r="H185">
            <v>100</v>
          </cell>
          <cell r="I185">
            <v>650</v>
          </cell>
          <cell r="K185">
            <v>0</v>
          </cell>
          <cell r="N185">
            <v>100</v>
          </cell>
          <cell r="U185">
            <v>979.28599999999994</v>
          </cell>
        </row>
        <row r="186">
          <cell r="K186">
            <v>0</v>
          </cell>
          <cell r="N186">
            <v>0</v>
          </cell>
        </row>
        <row r="187">
          <cell r="H187">
            <v>1500</v>
          </cell>
          <cell r="K187">
            <v>0</v>
          </cell>
          <cell r="N18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I398"/>
  <sheetViews>
    <sheetView tabSelected="1" view="pageBreakPreview" zoomScale="85" zoomScaleNormal="100" zoomScaleSheetLayoutView="85" workbookViewId="0">
      <pane ySplit="16" topLeftCell="A176" activePane="bottomLeft" state="frozen"/>
      <selection pane="bottomLeft" activeCell="K20" sqref="K20"/>
    </sheetView>
  </sheetViews>
  <sheetFormatPr defaultColWidth="9" defaultRowHeight="13" x14ac:dyDescent="0.35"/>
  <cols>
    <col min="1" max="1" width="3.83203125" style="125" bestFit="1" customWidth="1"/>
    <col min="2" max="2" width="42.25" style="122" customWidth="1"/>
    <col min="3" max="3" width="9.25" style="125" customWidth="1"/>
    <col min="4" max="4" width="12" style="125" customWidth="1"/>
    <col min="5" max="5" width="9.83203125" style="125" bestFit="1" customWidth="1"/>
    <col min="6" max="6" width="11.33203125" style="125" bestFit="1" customWidth="1"/>
    <col min="7" max="7" width="12.25" style="125" customWidth="1"/>
    <col min="8" max="8" width="8.08203125" style="125" customWidth="1"/>
    <col min="9" max="9" width="10" style="125" customWidth="1"/>
    <col min="10" max="10" width="9.33203125" style="125" customWidth="1"/>
    <col min="11" max="11" width="14.08203125" style="122" customWidth="1"/>
    <col min="12" max="12" width="11.25" style="122" customWidth="1"/>
    <col min="13" max="13" width="10.5" style="122" customWidth="1"/>
    <col min="14" max="14" width="10.83203125" style="122" customWidth="1"/>
    <col min="15" max="16" width="9.75" style="122" bestFit="1" customWidth="1"/>
    <col min="17" max="17" width="11.25" style="121" customWidth="1"/>
    <col min="18" max="18" width="6.58203125" style="122" bestFit="1" customWidth="1"/>
    <col min="19" max="19" width="19" style="122" customWidth="1"/>
    <col min="20" max="20" width="7.58203125" style="179" bestFit="1" customWidth="1"/>
    <col min="21" max="21" width="9.83203125" style="122" bestFit="1" customWidth="1"/>
    <col min="22" max="22" width="6.33203125" style="122" hidden="1" customWidth="1"/>
    <col min="23" max="23" width="3.08203125" style="121" hidden="1" customWidth="1"/>
    <col min="24" max="24" width="3.33203125" style="121" hidden="1" customWidth="1"/>
    <col min="25" max="25" width="3.5" style="121" hidden="1" customWidth="1"/>
    <col min="26" max="26" width="2" style="121" hidden="1" customWidth="1"/>
    <col min="27" max="27" width="3.75" style="121" hidden="1" customWidth="1"/>
    <col min="28" max="28" width="5.5" style="121" hidden="1" customWidth="1"/>
    <col min="29" max="29" width="6.58203125" style="121" hidden="1" customWidth="1"/>
    <col min="30" max="30" width="2.58203125" style="121" hidden="1" customWidth="1"/>
    <col min="31" max="31" width="7.83203125" style="122" hidden="1" customWidth="1"/>
    <col min="32" max="16384" width="9" style="122"/>
  </cols>
  <sheetData>
    <row r="2" spans="1:31" ht="15.5" x14ac:dyDescent="0.35">
      <c r="A2" s="117"/>
      <c r="B2" s="118" t="s">
        <v>360</v>
      </c>
      <c r="C2" s="118"/>
      <c r="D2" s="118"/>
      <c r="E2" s="118"/>
      <c r="F2" s="118"/>
      <c r="G2" s="118"/>
      <c r="H2" s="118"/>
      <c r="I2" s="118"/>
      <c r="J2" s="247" t="s">
        <v>361</v>
      </c>
      <c r="K2" s="247"/>
      <c r="L2" s="247"/>
      <c r="M2" s="247"/>
      <c r="N2" s="247"/>
      <c r="O2" s="247"/>
      <c r="P2" s="247"/>
      <c r="Q2" s="247"/>
      <c r="R2" s="247"/>
      <c r="S2" s="119"/>
      <c r="T2" s="120"/>
      <c r="U2" s="119"/>
      <c r="V2" s="119"/>
    </row>
    <row r="3" spans="1:31" ht="15.5" x14ac:dyDescent="0.35">
      <c r="A3" s="117"/>
      <c r="B3" s="117" t="s">
        <v>362</v>
      </c>
      <c r="C3" s="118"/>
      <c r="D3" s="118"/>
      <c r="E3" s="118"/>
      <c r="F3" s="118"/>
      <c r="G3" s="118"/>
      <c r="H3" s="118"/>
      <c r="I3" s="118"/>
      <c r="J3" s="247" t="s">
        <v>363</v>
      </c>
      <c r="K3" s="247"/>
      <c r="L3" s="247"/>
      <c r="M3" s="247"/>
      <c r="N3" s="247"/>
      <c r="O3" s="247"/>
      <c r="P3" s="247"/>
      <c r="Q3" s="247"/>
      <c r="R3" s="247"/>
      <c r="S3" s="119"/>
      <c r="T3" s="120"/>
      <c r="U3" s="119"/>
      <c r="V3" s="119"/>
    </row>
    <row r="4" spans="1:31" ht="15.5" x14ac:dyDescent="0.35">
      <c r="A4" s="117"/>
      <c r="B4" s="123" t="s">
        <v>364</v>
      </c>
      <c r="C4" s="118"/>
      <c r="D4" s="118"/>
      <c r="E4" s="118"/>
      <c r="F4" s="118"/>
      <c r="G4" s="118"/>
      <c r="H4" s="118"/>
      <c r="I4" s="118"/>
      <c r="J4" s="255" t="s">
        <v>365</v>
      </c>
      <c r="K4" s="256"/>
      <c r="L4" s="256"/>
      <c r="M4" s="256"/>
      <c r="N4" s="256"/>
      <c r="O4" s="256"/>
      <c r="P4" s="256"/>
      <c r="Q4" s="256"/>
      <c r="R4" s="256"/>
      <c r="S4" s="119"/>
      <c r="T4" s="120"/>
      <c r="U4" s="119"/>
      <c r="V4" s="119"/>
    </row>
    <row r="5" spans="1:31" ht="18" x14ac:dyDescent="0.35">
      <c r="A5" s="117"/>
      <c r="B5" s="118" t="s">
        <v>571</v>
      </c>
      <c r="C5" s="118"/>
      <c r="D5" s="118"/>
      <c r="E5" s="118"/>
      <c r="F5" s="118"/>
      <c r="G5" s="118"/>
      <c r="H5" s="118"/>
      <c r="I5" s="118"/>
      <c r="J5" s="257" t="s">
        <v>572</v>
      </c>
      <c r="K5" s="257"/>
      <c r="L5" s="257"/>
      <c r="M5" s="257"/>
      <c r="N5" s="257"/>
      <c r="O5" s="257"/>
      <c r="P5" s="257"/>
      <c r="Q5" s="257"/>
      <c r="R5" s="257"/>
      <c r="S5" s="119"/>
      <c r="T5" s="120"/>
      <c r="U5" s="119"/>
      <c r="V5" s="119"/>
    </row>
    <row r="6" spans="1:31" x14ac:dyDescent="0.35">
      <c r="A6" s="124"/>
      <c r="P6" s="119"/>
      <c r="Q6" s="119"/>
      <c r="R6" s="119"/>
      <c r="S6" s="119"/>
      <c r="T6" s="120"/>
      <c r="U6" s="119"/>
      <c r="V6" s="119"/>
    </row>
    <row r="7" spans="1:31" ht="15" x14ac:dyDescent="0.35">
      <c r="A7" s="247" t="s">
        <v>573</v>
      </c>
      <c r="B7" s="247"/>
      <c r="C7" s="247"/>
      <c r="D7" s="247"/>
      <c r="E7" s="247"/>
      <c r="F7" s="247"/>
      <c r="G7" s="247"/>
      <c r="H7" s="247"/>
      <c r="I7" s="247"/>
      <c r="J7" s="247"/>
      <c r="K7" s="247"/>
      <c r="L7" s="247"/>
      <c r="M7" s="247"/>
      <c r="N7" s="247"/>
      <c r="O7" s="247"/>
      <c r="P7" s="247"/>
      <c r="Q7" s="247"/>
      <c r="R7" s="247"/>
      <c r="S7" s="119"/>
      <c r="T7" s="120"/>
      <c r="U7" s="119"/>
      <c r="V7" s="119"/>
    </row>
    <row r="8" spans="1:31" ht="9" customHeight="1" x14ac:dyDescent="0.35">
      <c r="A8" s="118"/>
      <c r="B8" s="126"/>
      <c r="C8" s="118"/>
      <c r="D8" s="118"/>
      <c r="E8" s="118"/>
      <c r="F8" s="118"/>
      <c r="G8" s="118"/>
      <c r="H8" s="118"/>
      <c r="I8" s="118"/>
      <c r="J8" s="118"/>
      <c r="K8" s="126"/>
      <c r="L8" s="126"/>
      <c r="M8" s="126"/>
      <c r="N8" s="126"/>
      <c r="O8" s="126"/>
      <c r="P8" s="258"/>
      <c r="Q8" s="258"/>
      <c r="R8" s="258"/>
      <c r="S8" s="119"/>
      <c r="T8" s="120"/>
      <c r="U8" s="119"/>
      <c r="V8" s="119"/>
    </row>
    <row r="9" spans="1:31" ht="15.5" x14ac:dyDescent="0.35">
      <c r="A9" s="118"/>
      <c r="B9" s="126"/>
      <c r="C9" s="259" t="s">
        <v>366</v>
      </c>
      <c r="D9" s="259"/>
      <c r="E9" s="259"/>
      <c r="F9" s="259"/>
      <c r="G9" s="259"/>
      <c r="H9" s="259"/>
      <c r="I9" s="259"/>
      <c r="J9" s="259"/>
      <c r="K9" s="259"/>
      <c r="L9" s="259"/>
      <c r="M9" s="259"/>
      <c r="N9" s="259"/>
      <c r="O9" s="259"/>
      <c r="P9" s="127"/>
      <c r="Q9" s="127"/>
      <c r="R9" s="127"/>
      <c r="S9" s="119"/>
      <c r="T9" s="120"/>
      <c r="U9" s="119"/>
      <c r="V9" s="119"/>
    </row>
    <row r="10" spans="1:31" ht="5.25" customHeight="1" x14ac:dyDescent="0.35">
      <c r="A10" s="118"/>
      <c r="B10" s="126"/>
      <c r="C10" s="128"/>
      <c r="D10" s="128"/>
      <c r="E10" s="128"/>
      <c r="F10" s="128"/>
      <c r="G10" s="128"/>
      <c r="H10" s="128"/>
      <c r="I10" s="128"/>
      <c r="J10" s="128"/>
      <c r="K10" s="128"/>
      <c r="L10" s="128"/>
      <c r="M10" s="128"/>
      <c r="N10" s="128"/>
      <c r="O10" s="128"/>
      <c r="P10" s="127"/>
      <c r="Q10" s="127"/>
      <c r="R10" s="127"/>
      <c r="S10" s="119"/>
      <c r="T10" s="120"/>
      <c r="U10" s="119"/>
      <c r="V10" s="119"/>
    </row>
    <row r="11" spans="1:31" ht="14" x14ac:dyDescent="0.35">
      <c r="A11" s="129"/>
      <c r="B11" s="129"/>
      <c r="C11" s="260" t="s">
        <v>367</v>
      </c>
      <c r="D11" s="260"/>
      <c r="E11" s="260"/>
      <c r="F11" s="260"/>
      <c r="G11" s="260"/>
      <c r="H11" s="260"/>
      <c r="I11" s="260"/>
      <c r="J11" s="260"/>
      <c r="K11" s="260"/>
      <c r="L11" s="260"/>
      <c r="M11" s="260"/>
      <c r="N11" s="260"/>
      <c r="O11" s="260"/>
      <c r="P11" s="260"/>
      <c r="Q11" s="260"/>
      <c r="R11" s="260"/>
      <c r="S11" s="119"/>
      <c r="T11" s="120"/>
      <c r="U11" s="119"/>
      <c r="V11" s="119"/>
    </row>
    <row r="12" spans="1:31" ht="14" x14ac:dyDescent="0.35">
      <c r="A12" s="129"/>
      <c r="B12" s="129"/>
      <c r="C12" s="260" t="s">
        <v>574</v>
      </c>
      <c r="D12" s="260"/>
      <c r="E12" s="260"/>
      <c r="F12" s="260"/>
      <c r="G12" s="260"/>
      <c r="H12" s="260"/>
      <c r="I12" s="260"/>
      <c r="J12" s="260"/>
      <c r="K12" s="260"/>
      <c r="L12" s="260"/>
      <c r="M12" s="260"/>
      <c r="N12" s="260"/>
      <c r="O12" s="260"/>
      <c r="P12" s="260"/>
      <c r="Q12" s="260"/>
      <c r="R12" s="260"/>
      <c r="S12" s="119"/>
      <c r="T12" s="120"/>
      <c r="U12" s="119"/>
      <c r="V12" s="119"/>
    </row>
    <row r="13" spans="1:31" x14ac:dyDescent="0.35">
      <c r="P13" s="254"/>
      <c r="Q13" s="254"/>
      <c r="R13" s="254"/>
      <c r="S13" s="130"/>
      <c r="T13" s="131"/>
      <c r="U13" s="130"/>
      <c r="V13" s="130"/>
    </row>
    <row r="14" spans="1:31" ht="26.25" customHeight="1" x14ac:dyDescent="0.35">
      <c r="A14" s="235" t="s">
        <v>87</v>
      </c>
      <c r="B14" s="235" t="s">
        <v>0</v>
      </c>
      <c r="C14" s="235" t="s">
        <v>119</v>
      </c>
      <c r="D14" s="248" t="s">
        <v>128</v>
      </c>
      <c r="E14" s="251" t="s">
        <v>3</v>
      </c>
      <c r="F14" s="233" t="s">
        <v>120</v>
      </c>
      <c r="G14" s="243"/>
      <c r="H14" s="234"/>
      <c r="I14" s="235" t="s">
        <v>359</v>
      </c>
      <c r="J14" s="235" t="s">
        <v>347</v>
      </c>
      <c r="K14" s="240" t="s">
        <v>88</v>
      </c>
      <c r="L14" s="241"/>
      <c r="M14" s="242"/>
      <c r="N14" s="233" t="s">
        <v>159</v>
      </c>
      <c r="O14" s="243"/>
      <c r="P14" s="234"/>
      <c r="Q14" s="235" t="s">
        <v>123</v>
      </c>
      <c r="R14" s="235" t="s">
        <v>86</v>
      </c>
      <c r="S14" s="132"/>
      <c r="T14" s="133"/>
      <c r="U14" s="132"/>
      <c r="V14" s="132"/>
    </row>
    <row r="15" spans="1:31" ht="13.15" customHeight="1" x14ac:dyDescent="0.35">
      <c r="A15" s="239"/>
      <c r="B15" s="239"/>
      <c r="C15" s="239"/>
      <c r="D15" s="249"/>
      <c r="E15" s="252"/>
      <c r="F15" s="235" t="s">
        <v>121</v>
      </c>
      <c r="G15" s="233" t="s">
        <v>122</v>
      </c>
      <c r="H15" s="234"/>
      <c r="I15" s="239"/>
      <c r="J15" s="239"/>
      <c r="K15" s="235" t="s">
        <v>7</v>
      </c>
      <c r="L15" s="233" t="s">
        <v>157</v>
      </c>
      <c r="M15" s="234"/>
      <c r="N15" s="237" t="s">
        <v>7</v>
      </c>
      <c r="O15" s="233" t="s">
        <v>157</v>
      </c>
      <c r="P15" s="234"/>
      <c r="Q15" s="239"/>
      <c r="R15" s="239"/>
      <c r="S15" s="132"/>
      <c r="T15" s="133"/>
      <c r="U15" s="132"/>
      <c r="V15" s="132"/>
    </row>
    <row r="16" spans="1:31" ht="56.25" customHeight="1" x14ac:dyDescent="0.35">
      <c r="A16" s="236"/>
      <c r="B16" s="236"/>
      <c r="C16" s="236"/>
      <c r="D16" s="250"/>
      <c r="E16" s="253"/>
      <c r="F16" s="236"/>
      <c r="G16" s="134" t="s">
        <v>7</v>
      </c>
      <c r="H16" s="134" t="s">
        <v>127</v>
      </c>
      <c r="I16" s="236"/>
      <c r="J16" s="236"/>
      <c r="K16" s="236"/>
      <c r="L16" s="134" t="s">
        <v>158</v>
      </c>
      <c r="M16" s="134" t="s">
        <v>156</v>
      </c>
      <c r="N16" s="238"/>
      <c r="O16" s="134" t="s">
        <v>89</v>
      </c>
      <c r="P16" s="134" t="s">
        <v>90</v>
      </c>
      <c r="Q16" s="236"/>
      <c r="R16" s="236"/>
      <c r="S16" s="132"/>
      <c r="T16" s="135"/>
      <c r="U16" s="132"/>
      <c r="V16" s="132"/>
      <c r="X16" s="121" t="s">
        <v>163</v>
      </c>
      <c r="Y16" s="121" t="s">
        <v>164</v>
      </c>
      <c r="Z16" s="121" t="s">
        <v>165</v>
      </c>
      <c r="AA16" s="121" t="s">
        <v>166</v>
      </c>
      <c r="AB16" s="121" t="s">
        <v>167</v>
      </c>
      <c r="AC16" s="121" t="s">
        <v>168</v>
      </c>
      <c r="AD16" s="121" t="s">
        <v>169</v>
      </c>
      <c r="AE16" s="122" t="s">
        <v>170</v>
      </c>
    </row>
    <row r="17" spans="1:34" s="125" customFormat="1" x14ac:dyDescent="0.35">
      <c r="A17" s="136">
        <v>1</v>
      </c>
      <c r="B17" s="136">
        <v>2</v>
      </c>
      <c r="C17" s="136">
        <v>3</v>
      </c>
      <c r="D17" s="136">
        <v>4</v>
      </c>
      <c r="E17" s="136">
        <v>5</v>
      </c>
      <c r="F17" s="136">
        <v>6</v>
      </c>
      <c r="G17" s="136">
        <v>7</v>
      </c>
      <c r="H17" s="136">
        <v>8</v>
      </c>
      <c r="I17" s="136">
        <v>9</v>
      </c>
      <c r="J17" s="136">
        <v>10</v>
      </c>
      <c r="K17" s="136" t="s">
        <v>91</v>
      </c>
      <c r="L17" s="136">
        <v>12</v>
      </c>
      <c r="M17" s="136">
        <v>13</v>
      </c>
      <c r="N17" s="136" t="s">
        <v>160</v>
      </c>
      <c r="O17" s="136">
        <v>15</v>
      </c>
      <c r="P17" s="136">
        <v>16</v>
      </c>
      <c r="Q17" s="136">
        <v>17</v>
      </c>
      <c r="R17" s="136">
        <v>18</v>
      </c>
      <c r="S17" s="137"/>
      <c r="T17" s="138"/>
      <c r="W17" s="132"/>
      <c r="X17" s="132"/>
      <c r="Y17" s="132"/>
      <c r="Z17" s="132"/>
      <c r="AA17" s="132"/>
      <c r="AB17" s="132"/>
      <c r="AC17" s="121"/>
      <c r="AD17" s="132"/>
      <c r="AE17" s="55"/>
    </row>
    <row r="18" spans="1:34" s="141" customFormat="1" x14ac:dyDescent="0.35">
      <c r="A18" s="139"/>
      <c r="B18" s="134" t="s">
        <v>377</v>
      </c>
      <c r="C18" s="134"/>
      <c r="D18" s="134"/>
      <c r="E18" s="134"/>
      <c r="F18" s="58"/>
      <c r="G18" s="38">
        <f>+G19</f>
        <v>386234.92895848397</v>
      </c>
      <c r="H18" s="38">
        <f t="shared" ref="H18:P18" si="0">+H19</f>
        <v>262</v>
      </c>
      <c r="I18" s="38">
        <f t="shared" si="0"/>
        <v>118050.80600000001</v>
      </c>
      <c r="J18" s="38">
        <f t="shared" si="0"/>
        <v>101294.68699999999</v>
      </c>
      <c r="K18" s="38">
        <f>+K19</f>
        <v>99012.953999999998</v>
      </c>
      <c r="L18" s="38">
        <f t="shared" si="0"/>
        <v>2353.9540000000002</v>
      </c>
      <c r="M18" s="38">
        <f t="shared" si="0"/>
        <v>96659</v>
      </c>
      <c r="N18" s="38">
        <f t="shared" si="0"/>
        <v>23750.037</v>
      </c>
      <c r="O18" s="38">
        <f t="shared" si="0"/>
        <v>194.375</v>
      </c>
      <c r="P18" s="38">
        <f t="shared" si="0"/>
        <v>23555.662</v>
      </c>
      <c r="Q18" s="59"/>
      <c r="R18" s="75">
        <f>N18/K18</f>
        <v>0.23986797727497355</v>
      </c>
      <c r="S18" s="79"/>
      <c r="T18" s="80"/>
      <c r="U18" s="79"/>
      <c r="V18" s="79"/>
      <c r="W18" s="140"/>
      <c r="X18" s="132"/>
      <c r="Y18" s="132"/>
      <c r="Z18" s="132"/>
      <c r="AA18" s="132"/>
      <c r="AB18" s="132"/>
      <c r="AC18" s="132"/>
      <c r="AD18" s="132"/>
      <c r="AF18" s="142"/>
      <c r="AG18" s="142"/>
      <c r="AH18" s="32"/>
    </row>
    <row r="19" spans="1:34" s="141" customFormat="1" ht="17.5" customHeight="1" x14ac:dyDescent="0.35">
      <c r="A19" s="143" t="s">
        <v>154</v>
      </c>
      <c r="B19" s="144" t="s">
        <v>161</v>
      </c>
      <c r="C19" s="134"/>
      <c r="D19" s="134"/>
      <c r="E19" s="134"/>
      <c r="F19" s="58"/>
      <c r="G19" s="38">
        <f>+G20+G76+G136+G170</f>
        <v>386234.92895848397</v>
      </c>
      <c r="H19" s="38">
        <f t="shared" ref="H19:P19" si="1">+H20+H76+H136+H170</f>
        <v>262</v>
      </c>
      <c r="I19" s="38">
        <f t="shared" si="1"/>
        <v>118050.80600000001</v>
      </c>
      <c r="J19" s="38">
        <f t="shared" si="1"/>
        <v>101294.68699999999</v>
      </c>
      <c r="K19" s="38">
        <f t="shared" si="1"/>
        <v>99012.953999999998</v>
      </c>
      <c r="L19" s="38">
        <f t="shared" si="1"/>
        <v>2353.9540000000002</v>
      </c>
      <c r="M19" s="38">
        <f t="shared" si="1"/>
        <v>96659</v>
      </c>
      <c r="N19" s="38">
        <f t="shared" si="1"/>
        <v>23750.037</v>
      </c>
      <c r="O19" s="38">
        <f t="shared" si="1"/>
        <v>194.375</v>
      </c>
      <c r="P19" s="38">
        <f t="shared" si="1"/>
        <v>23555.662</v>
      </c>
      <c r="Q19" s="59"/>
      <c r="R19" s="75">
        <f>N19/K19</f>
        <v>0.23986797727497355</v>
      </c>
      <c r="T19" s="35"/>
      <c r="U19" s="33"/>
      <c r="V19" s="32"/>
      <c r="W19" s="140"/>
      <c r="X19" s="132"/>
      <c r="Y19" s="132"/>
      <c r="Z19" s="132"/>
      <c r="AA19" s="132"/>
      <c r="AB19" s="132"/>
      <c r="AC19" s="132"/>
      <c r="AD19" s="132"/>
      <c r="AH19" s="32"/>
    </row>
    <row r="20" spans="1:34" ht="29.25" customHeight="1" x14ac:dyDescent="0.35">
      <c r="A20" s="139" t="s">
        <v>17</v>
      </c>
      <c r="B20" s="145" t="s">
        <v>378</v>
      </c>
      <c r="C20" s="134"/>
      <c r="D20" s="134"/>
      <c r="E20" s="134"/>
      <c r="F20" s="58"/>
      <c r="G20" s="38">
        <f>+G21</f>
        <v>153686.08000000002</v>
      </c>
      <c r="H20" s="38">
        <f t="shared" ref="H20:P20" si="2">+H21</f>
        <v>262</v>
      </c>
      <c r="I20" s="38">
        <f t="shared" si="2"/>
        <v>24753.021000000001</v>
      </c>
      <c r="J20" s="38">
        <f t="shared" si="2"/>
        <v>17421.829000000002</v>
      </c>
      <c r="K20" s="38">
        <f t="shared" si="2"/>
        <v>29598</v>
      </c>
      <c r="L20" s="38">
        <f t="shared" si="2"/>
        <v>0</v>
      </c>
      <c r="M20" s="38">
        <f t="shared" si="2"/>
        <v>29598</v>
      </c>
      <c r="N20" s="38">
        <f t="shared" si="2"/>
        <v>7448.5460000000003</v>
      </c>
      <c r="O20" s="38">
        <f t="shared" si="2"/>
        <v>0</v>
      </c>
      <c r="P20" s="38">
        <f t="shared" si="2"/>
        <v>7448.5460000000003</v>
      </c>
      <c r="Q20" s="59"/>
      <c r="R20" s="41"/>
      <c r="T20" s="35"/>
      <c r="U20" s="33"/>
      <c r="V20" s="33"/>
      <c r="Y20" s="132"/>
      <c r="AH20" s="33"/>
    </row>
    <row r="21" spans="1:34" s="141" customFormat="1" ht="27.75" customHeight="1" x14ac:dyDescent="0.35">
      <c r="A21" s="146" t="s">
        <v>11</v>
      </c>
      <c r="B21" s="147" t="s">
        <v>523</v>
      </c>
      <c r="C21" s="148"/>
      <c r="D21" s="148"/>
      <c r="E21" s="148"/>
      <c r="F21" s="148"/>
      <c r="G21" s="38">
        <f>+G22+G36+G55+G75</f>
        <v>153686.08000000002</v>
      </c>
      <c r="H21" s="38">
        <f t="shared" ref="H21:P21" si="3">+H22+H36+H55+H75</f>
        <v>262</v>
      </c>
      <c r="I21" s="38">
        <f t="shared" si="3"/>
        <v>24753.021000000001</v>
      </c>
      <c r="J21" s="38">
        <f t="shared" si="3"/>
        <v>17421.829000000002</v>
      </c>
      <c r="K21" s="38">
        <f>+K22+K36+K55+K75</f>
        <v>29598</v>
      </c>
      <c r="L21" s="38">
        <f t="shared" si="3"/>
        <v>0</v>
      </c>
      <c r="M21" s="38">
        <f>+M22+M36+M55+M75</f>
        <v>29598</v>
      </c>
      <c r="N21" s="38">
        <f t="shared" si="3"/>
        <v>7448.5460000000003</v>
      </c>
      <c r="O21" s="38">
        <f t="shared" si="3"/>
        <v>0</v>
      </c>
      <c r="P21" s="38">
        <f t="shared" si="3"/>
        <v>7448.5460000000003</v>
      </c>
      <c r="Q21" s="59"/>
      <c r="R21" s="41"/>
      <c r="S21" s="142"/>
      <c r="T21" s="36"/>
      <c r="U21" s="34"/>
      <c r="V21" s="34"/>
      <c r="W21" s="132"/>
      <c r="X21" s="132"/>
      <c r="Y21" s="132"/>
      <c r="Z21" s="132"/>
      <c r="AA21" s="132"/>
      <c r="AB21" s="132"/>
      <c r="AC21" s="132"/>
      <c r="AD21" s="132"/>
      <c r="AH21" s="34"/>
    </row>
    <row r="22" spans="1:34" s="141" customFormat="1" ht="27" customHeight="1" x14ac:dyDescent="0.35">
      <c r="A22" s="146" t="s">
        <v>95</v>
      </c>
      <c r="B22" s="145" t="s">
        <v>444</v>
      </c>
      <c r="C22" s="149"/>
      <c r="D22" s="149"/>
      <c r="E22" s="149"/>
      <c r="F22" s="149"/>
      <c r="G22" s="38">
        <f>+G23+G25+G27+G31+G34</f>
        <v>24484.080000000002</v>
      </c>
      <c r="H22" s="38">
        <f t="shared" ref="H22:P22" si="4">+H23+H25+H27+H31+H34</f>
        <v>262</v>
      </c>
      <c r="I22" s="38">
        <f t="shared" si="4"/>
        <v>15566.864000000001</v>
      </c>
      <c r="J22" s="38">
        <f t="shared" si="4"/>
        <v>14617.09</v>
      </c>
      <c r="K22" s="38">
        <f t="shared" si="4"/>
        <v>9608</v>
      </c>
      <c r="L22" s="38">
        <f t="shared" si="4"/>
        <v>0</v>
      </c>
      <c r="M22" s="38">
        <f t="shared" si="4"/>
        <v>9608</v>
      </c>
      <c r="N22" s="38">
        <f t="shared" si="4"/>
        <v>5943.8119999999999</v>
      </c>
      <c r="O22" s="38">
        <f t="shared" si="4"/>
        <v>0</v>
      </c>
      <c r="P22" s="38">
        <f t="shared" si="4"/>
        <v>5943.8119999999999</v>
      </c>
      <c r="Q22" s="59"/>
      <c r="R22" s="41"/>
      <c r="T22" s="36"/>
      <c r="U22" s="34"/>
      <c r="V22" s="34"/>
      <c r="W22" s="132"/>
      <c r="X22" s="132"/>
      <c r="Y22" s="132"/>
      <c r="Z22" s="132"/>
      <c r="AA22" s="132"/>
      <c r="AB22" s="132"/>
      <c r="AC22" s="132"/>
      <c r="AD22" s="132"/>
      <c r="AH22" s="32"/>
    </row>
    <row r="23" spans="1:34" s="141" customFormat="1" ht="23.25" customHeight="1" x14ac:dyDescent="0.35">
      <c r="A23" s="139"/>
      <c r="B23" s="147" t="s">
        <v>94</v>
      </c>
      <c r="C23" s="148"/>
      <c r="D23" s="148"/>
      <c r="E23" s="148"/>
      <c r="F23" s="58"/>
      <c r="G23" s="38"/>
      <c r="H23" s="38"/>
      <c r="I23" s="38"/>
      <c r="J23" s="84"/>
      <c r="K23" s="84"/>
      <c r="L23" s="84"/>
      <c r="M23" s="84"/>
      <c r="N23" s="84"/>
      <c r="O23" s="84"/>
      <c r="P23" s="84"/>
      <c r="Q23" s="59"/>
      <c r="R23" s="71"/>
      <c r="T23" s="36"/>
      <c r="U23" s="34"/>
      <c r="V23" s="34"/>
      <c r="W23" s="132"/>
      <c r="X23" s="132"/>
      <c r="Y23" s="132"/>
      <c r="Z23" s="132"/>
      <c r="AA23" s="132"/>
      <c r="AB23" s="132"/>
      <c r="AC23" s="132"/>
      <c r="AD23" s="132"/>
      <c r="AH23" s="32"/>
    </row>
    <row r="24" spans="1:34" s="141" customFormat="1" x14ac:dyDescent="0.35">
      <c r="A24" s="134"/>
      <c r="B24" s="150"/>
      <c r="C24" s="148"/>
      <c r="D24" s="148"/>
      <c r="E24" s="148"/>
      <c r="F24" s="58"/>
      <c r="G24" s="38"/>
      <c r="H24" s="38"/>
      <c r="I24" s="38"/>
      <c r="J24" s="151"/>
      <c r="K24" s="151"/>
      <c r="L24" s="151"/>
      <c r="M24" s="151"/>
      <c r="N24" s="151"/>
      <c r="O24" s="151"/>
      <c r="P24" s="151"/>
      <c r="Q24" s="59"/>
      <c r="R24" s="71"/>
      <c r="S24" s="34"/>
      <c r="T24" s="36"/>
      <c r="U24" s="34"/>
      <c r="V24" s="34"/>
      <c r="W24" s="132"/>
      <c r="X24" s="132"/>
      <c r="Y24" s="132"/>
      <c r="Z24" s="132"/>
      <c r="AA24" s="132"/>
      <c r="AB24" s="132"/>
      <c r="AC24" s="132"/>
      <c r="AD24" s="132"/>
    </row>
    <row r="25" spans="1:34" s="141" customFormat="1" ht="26" x14ac:dyDescent="0.35">
      <c r="A25" s="152"/>
      <c r="B25" s="145" t="s">
        <v>171</v>
      </c>
      <c r="C25" s="134"/>
      <c r="D25" s="134"/>
      <c r="E25" s="134"/>
      <c r="F25" s="58"/>
      <c r="G25" s="38">
        <f>+G26</f>
        <v>2832.99</v>
      </c>
      <c r="H25" s="38">
        <f t="shared" ref="H25:J25" si="5">+H26</f>
        <v>0</v>
      </c>
      <c r="I25" s="38">
        <f t="shared" si="5"/>
        <v>2606.317</v>
      </c>
      <c r="J25" s="38">
        <f t="shared" si="5"/>
        <v>2606.3130000000001</v>
      </c>
      <c r="K25" s="38">
        <f t="shared" ref="K25:P25" si="6">+K26</f>
        <v>349</v>
      </c>
      <c r="L25" s="38">
        <f t="shared" si="6"/>
        <v>0</v>
      </c>
      <c r="M25" s="38">
        <f t="shared" si="6"/>
        <v>349</v>
      </c>
      <c r="N25" s="38">
        <f t="shared" si="6"/>
        <v>336.31299999999999</v>
      </c>
      <c r="O25" s="38">
        <f t="shared" si="6"/>
        <v>0</v>
      </c>
      <c r="P25" s="38">
        <f t="shared" si="6"/>
        <v>336.31299999999999</v>
      </c>
      <c r="Q25" s="59"/>
      <c r="R25" s="60"/>
      <c r="S25" s="34"/>
      <c r="T25" s="36"/>
      <c r="U25" s="34"/>
      <c r="V25" s="34"/>
      <c r="W25" s="132"/>
      <c r="X25" s="132"/>
      <c r="Y25" s="132"/>
      <c r="Z25" s="132"/>
      <c r="AA25" s="132"/>
      <c r="AB25" s="132"/>
      <c r="AC25" s="132"/>
      <c r="AD25" s="132"/>
    </row>
    <row r="26" spans="1:34" ht="57.75" customHeight="1" x14ac:dyDescent="0.35">
      <c r="A26" s="105">
        <v>1</v>
      </c>
      <c r="B26" s="153" t="s">
        <v>97</v>
      </c>
      <c r="C26" s="108" t="s">
        <v>131</v>
      </c>
      <c r="D26" s="105" t="s">
        <v>230</v>
      </c>
      <c r="E26" s="27" t="s">
        <v>130</v>
      </c>
      <c r="F26" s="27" t="s">
        <v>132</v>
      </c>
      <c r="G26" s="62">
        <v>2832.99</v>
      </c>
      <c r="H26" s="30"/>
      <c r="I26" s="69">
        <f>+'[1]BC TT15'!U22</f>
        <v>2606.317</v>
      </c>
      <c r="J26" s="78">
        <f>+'[1]BC TT15'!I22</f>
        <v>2606.3130000000001</v>
      </c>
      <c r="K26" s="78">
        <f t="shared" ref="K26" si="7">+L26+M26</f>
        <v>349</v>
      </c>
      <c r="L26" s="78">
        <f>+'[1]BC TT15'!F22</f>
        <v>0</v>
      </c>
      <c r="M26" s="78">
        <f>+'[1]BC TT15'!H22</f>
        <v>349</v>
      </c>
      <c r="N26" s="78">
        <f t="shared" ref="N26" si="8">+O26+P26</f>
        <v>336.31299999999999</v>
      </c>
      <c r="O26" s="78">
        <f>+'[1]BC TT15'!K22</f>
        <v>0</v>
      </c>
      <c r="P26" s="78">
        <f>+'[1]BC TT15'!N22</f>
        <v>336.31299999999999</v>
      </c>
      <c r="Q26" s="37" t="s">
        <v>129</v>
      </c>
      <c r="R26" s="61"/>
      <c r="S26" s="33"/>
      <c r="T26" s="35"/>
      <c r="U26" s="33"/>
      <c r="V26" s="33"/>
    </row>
    <row r="27" spans="1:34" s="141" customFormat="1" ht="29.25" customHeight="1" x14ac:dyDescent="0.35">
      <c r="A27" s="134"/>
      <c r="B27" s="154" t="s">
        <v>379</v>
      </c>
      <c r="C27" s="154"/>
      <c r="D27" s="154"/>
      <c r="E27" s="154"/>
      <c r="F27" s="154"/>
      <c r="G27" s="155">
        <f>+G28+G29+G30</f>
        <v>11962.09</v>
      </c>
      <c r="H27" s="155">
        <f t="shared" ref="H27:J27" si="9">+H28+H29+H30</f>
        <v>262</v>
      </c>
      <c r="I27" s="155">
        <f t="shared" si="9"/>
        <v>9006.49</v>
      </c>
      <c r="J27" s="155">
        <f t="shared" si="9"/>
        <v>8623.469000000001</v>
      </c>
      <c r="K27" s="155">
        <f t="shared" ref="K27:N27" si="10">+K28+K29+K30</f>
        <v>5500</v>
      </c>
      <c r="L27" s="155">
        <f t="shared" si="10"/>
        <v>0</v>
      </c>
      <c r="M27" s="155">
        <f t="shared" si="10"/>
        <v>5500</v>
      </c>
      <c r="N27" s="155">
        <f t="shared" si="10"/>
        <v>4443.4989999999998</v>
      </c>
      <c r="O27" s="78">
        <f>+'[1]BC TT15'!K23</f>
        <v>0</v>
      </c>
      <c r="P27" s="78">
        <f>+'[1]BC TT15'!N23</f>
        <v>4443.4989999999998</v>
      </c>
      <c r="Q27" s="154"/>
      <c r="R27" s="154"/>
      <c r="S27" s="156"/>
      <c r="T27" s="36"/>
      <c r="U27" s="34"/>
      <c r="V27" s="34"/>
      <c r="W27" s="132"/>
      <c r="X27" s="132"/>
      <c r="Y27" s="132"/>
      <c r="Z27" s="132"/>
      <c r="AA27" s="132"/>
      <c r="AB27" s="132"/>
      <c r="AC27" s="132"/>
      <c r="AD27" s="132"/>
    </row>
    <row r="28" spans="1:34" ht="65" x14ac:dyDescent="0.35">
      <c r="A28" s="105">
        <v>2</v>
      </c>
      <c r="B28" s="157" t="s">
        <v>172</v>
      </c>
      <c r="C28" s="105" t="s">
        <v>133</v>
      </c>
      <c r="D28" s="105" t="s">
        <v>229</v>
      </c>
      <c r="E28" s="27" t="s">
        <v>130</v>
      </c>
      <c r="F28" s="27" t="s">
        <v>134</v>
      </c>
      <c r="G28" s="63">
        <v>3562.09</v>
      </c>
      <c r="H28" s="30"/>
      <c r="I28" s="69">
        <f>+'[1]BC TT15'!U24</f>
        <v>3975.7429999999999</v>
      </c>
      <c r="J28" s="78">
        <f>+'[1]BC TT15'!I24</f>
        <v>3854.8339999999998</v>
      </c>
      <c r="K28" s="78">
        <f t="shared" ref="K28:K91" si="11">+L28+M28</f>
        <v>2219</v>
      </c>
      <c r="L28" s="78">
        <f>+'[1]BC TT15'!F24</f>
        <v>0</v>
      </c>
      <c r="M28" s="78">
        <f>+'[1]BC TT15'!H24</f>
        <v>2219</v>
      </c>
      <c r="N28" s="78">
        <f t="shared" ref="N28:N91" si="12">+O28+P28</f>
        <v>1828.7819999999999</v>
      </c>
      <c r="O28" s="78">
        <f>+'[1]BC TT15'!K24</f>
        <v>0</v>
      </c>
      <c r="P28" s="78">
        <f>+'[1]BC TT15'!N24</f>
        <v>1828.7819999999999</v>
      </c>
      <c r="Q28" s="37" t="s">
        <v>129</v>
      </c>
      <c r="R28" s="61"/>
      <c r="S28" s="158"/>
      <c r="T28" s="35"/>
      <c r="U28" s="32"/>
      <c r="V28" s="33"/>
    </row>
    <row r="29" spans="1:34" ht="39" x14ac:dyDescent="0.35">
      <c r="A29" s="105">
        <v>3</v>
      </c>
      <c r="B29" s="159" t="s">
        <v>98</v>
      </c>
      <c r="C29" s="26" t="s">
        <v>137</v>
      </c>
      <c r="D29" s="26" t="s">
        <v>451</v>
      </c>
      <c r="E29" s="27" t="s">
        <v>136</v>
      </c>
      <c r="F29" s="27" t="s">
        <v>452</v>
      </c>
      <c r="G29" s="62">
        <v>5327</v>
      </c>
      <c r="H29" s="30">
        <v>262</v>
      </c>
      <c r="I29" s="69">
        <f>+'[1]BC TT15'!U25</f>
        <v>5030.7470000000003</v>
      </c>
      <c r="J29" s="78">
        <f>+'[1]BC TT15'!I25</f>
        <v>4768.6350000000002</v>
      </c>
      <c r="K29" s="78">
        <f t="shared" si="11"/>
        <v>3194</v>
      </c>
      <c r="L29" s="78">
        <f>+'[1]BC TT15'!F25</f>
        <v>0</v>
      </c>
      <c r="M29" s="78">
        <f>+'[1]BC TT15'!H25</f>
        <v>3194</v>
      </c>
      <c r="N29" s="78">
        <f t="shared" si="12"/>
        <v>2614.7170000000001</v>
      </c>
      <c r="O29" s="78">
        <f>+'[1]BC TT15'!K25</f>
        <v>0</v>
      </c>
      <c r="P29" s="78">
        <f>+'[1]BC TT15'!N25</f>
        <v>2614.7170000000001</v>
      </c>
      <c r="Q29" s="37" t="s">
        <v>129</v>
      </c>
      <c r="R29" s="61"/>
      <c r="S29" s="158"/>
      <c r="T29" s="35"/>
      <c r="U29" s="33"/>
      <c r="V29" s="33"/>
    </row>
    <row r="30" spans="1:34" ht="39" x14ac:dyDescent="0.35">
      <c r="A30" s="105">
        <v>4</v>
      </c>
      <c r="B30" s="160" t="s">
        <v>380</v>
      </c>
      <c r="C30" s="26" t="s">
        <v>149</v>
      </c>
      <c r="D30" s="26" t="s">
        <v>451</v>
      </c>
      <c r="E30" s="27" t="s">
        <v>136</v>
      </c>
      <c r="F30" s="27" t="s">
        <v>453</v>
      </c>
      <c r="G30" s="62">
        <v>3073</v>
      </c>
      <c r="H30" s="30"/>
      <c r="I30" s="69">
        <f>+'[1]BC TT15'!U26</f>
        <v>0</v>
      </c>
      <c r="J30" s="78">
        <f>+'[1]BC TT15'!I26</f>
        <v>0</v>
      </c>
      <c r="K30" s="78">
        <f t="shared" si="11"/>
        <v>87</v>
      </c>
      <c r="L30" s="78">
        <f>+'[1]BC TT15'!F26</f>
        <v>0</v>
      </c>
      <c r="M30" s="78">
        <f>+'[1]BC TT15'!H26</f>
        <v>87</v>
      </c>
      <c r="N30" s="78">
        <f t="shared" si="12"/>
        <v>0</v>
      </c>
      <c r="O30" s="78">
        <f>+'[1]BC TT15'!K26</f>
        <v>0</v>
      </c>
      <c r="P30" s="78">
        <f>+'[1]BC TT15'!N26</f>
        <v>0</v>
      </c>
      <c r="Q30" s="37" t="s">
        <v>129</v>
      </c>
      <c r="R30" s="61"/>
      <c r="S30" s="158"/>
      <c r="T30" s="35"/>
      <c r="U30" s="33"/>
      <c r="V30" s="33"/>
    </row>
    <row r="31" spans="1:34" s="141" customFormat="1" ht="14" x14ac:dyDescent="0.35">
      <c r="A31" s="134"/>
      <c r="B31" s="150" t="s">
        <v>173</v>
      </c>
      <c r="C31" s="91"/>
      <c r="D31" s="91"/>
      <c r="E31" s="92"/>
      <c r="F31" s="92"/>
      <c r="G31" s="93">
        <f>+G32+G33</f>
        <v>7287</v>
      </c>
      <c r="H31" s="93">
        <f t="shared" ref="H31:J31" si="13">+H32+H33</f>
        <v>0</v>
      </c>
      <c r="I31" s="93">
        <f t="shared" si="13"/>
        <v>3954.0569999999998</v>
      </c>
      <c r="J31" s="93">
        <f t="shared" si="13"/>
        <v>3387.308</v>
      </c>
      <c r="K31" s="93">
        <f t="shared" ref="K31:N31" si="14">+K32+K33</f>
        <v>1357</v>
      </c>
      <c r="L31" s="93">
        <f t="shared" si="14"/>
        <v>0</v>
      </c>
      <c r="M31" s="93">
        <f t="shared" si="14"/>
        <v>1357</v>
      </c>
      <c r="N31" s="93">
        <f t="shared" si="14"/>
        <v>1164</v>
      </c>
      <c r="O31" s="78">
        <f>+'[1]BC TT15'!K27</f>
        <v>0</v>
      </c>
      <c r="P31" s="78">
        <f>+'[1]BC TT15'!N27</f>
        <v>1164</v>
      </c>
      <c r="Q31" s="94"/>
      <c r="R31" s="60"/>
      <c r="S31" s="156"/>
      <c r="T31" s="36"/>
      <c r="U31" s="34"/>
      <c r="V31" s="34"/>
      <c r="W31" s="132"/>
      <c r="X31" s="132"/>
      <c r="Y31" s="132"/>
      <c r="Z31" s="132"/>
      <c r="AA31" s="132"/>
      <c r="AB31" s="132"/>
      <c r="AC31" s="132"/>
      <c r="AD31" s="132"/>
    </row>
    <row r="32" spans="1:34" ht="39" x14ac:dyDescent="0.35">
      <c r="A32" s="105">
        <v>1</v>
      </c>
      <c r="B32" s="161" t="s">
        <v>174</v>
      </c>
      <c r="C32" s="26" t="s">
        <v>138</v>
      </c>
      <c r="D32" s="107" t="s">
        <v>126</v>
      </c>
      <c r="E32" s="27" t="s">
        <v>139</v>
      </c>
      <c r="F32" s="27" t="s">
        <v>454</v>
      </c>
      <c r="G32" s="62">
        <v>5187</v>
      </c>
      <c r="H32" s="30"/>
      <c r="I32" s="69">
        <f>+'[1]BC TT15'!U28</f>
        <v>1925.4739999999999</v>
      </c>
      <c r="J32" s="78">
        <f>+'[1]BC TT15'!I28</f>
        <v>1672.8779999999999</v>
      </c>
      <c r="K32" s="78">
        <f t="shared" si="11"/>
        <v>464</v>
      </c>
      <c r="L32" s="78">
        <f>+'[1]BC TT15'!F28</f>
        <v>0</v>
      </c>
      <c r="M32" s="78">
        <f>+'[1]BC TT15'!H28</f>
        <v>464</v>
      </c>
      <c r="N32" s="78">
        <f t="shared" si="12"/>
        <v>464</v>
      </c>
      <c r="O32" s="78">
        <f>+'[1]BC TT15'!K28</f>
        <v>0</v>
      </c>
      <c r="P32" s="78">
        <f>+'[1]BC TT15'!N28</f>
        <v>464</v>
      </c>
      <c r="Q32" s="37" t="s">
        <v>129</v>
      </c>
      <c r="R32" s="61"/>
      <c r="S32" s="158"/>
      <c r="T32" s="35"/>
      <c r="U32" s="33"/>
      <c r="V32" s="33"/>
    </row>
    <row r="33" spans="1:34" ht="39" x14ac:dyDescent="0.35">
      <c r="A33" s="105">
        <v>2</v>
      </c>
      <c r="B33" s="161" t="s">
        <v>96</v>
      </c>
      <c r="C33" s="162" t="s">
        <v>140</v>
      </c>
      <c r="D33" s="107" t="s">
        <v>141</v>
      </c>
      <c r="E33" s="27" t="s">
        <v>139</v>
      </c>
      <c r="F33" s="27" t="s">
        <v>231</v>
      </c>
      <c r="G33" s="62">
        <v>2100</v>
      </c>
      <c r="H33" s="30"/>
      <c r="I33" s="69">
        <f>+'[1]BC TT15'!U29</f>
        <v>2028.5830000000001</v>
      </c>
      <c r="J33" s="78">
        <f>+'[1]BC TT15'!I29</f>
        <v>1714.43</v>
      </c>
      <c r="K33" s="78">
        <f t="shared" si="11"/>
        <v>893</v>
      </c>
      <c r="L33" s="78">
        <f>+'[1]BC TT15'!F29</f>
        <v>0</v>
      </c>
      <c r="M33" s="78">
        <f>+'[1]BC TT15'!H29</f>
        <v>893</v>
      </c>
      <c r="N33" s="78">
        <f t="shared" si="12"/>
        <v>700</v>
      </c>
      <c r="O33" s="78">
        <f>+'[1]BC TT15'!K29</f>
        <v>0</v>
      </c>
      <c r="P33" s="78">
        <f>+'[1]BC TT15'!N29</f>
        <v>700</v>
      </c>
      <c r="Q33" s="37" t="s">
        <v>129</v>
      </c>
      <c r="R33" s="61"/>
      <c r="S33" s="33"/>
      <c r="T33" s="35"/>
      <c r="U33" s="33"/>
      <c r="V33" s="33"/>
    </row>
    <row r="34" spans="1:34" ht="24.75" customHeight="1" x14ac:dyDescent="0.35">
      <c r="A34" s="134"/>
      <c r="B34" s="150" t="s">
        <v>99</v>
      </c>
      <c r="C34" s="26"/>
      <c r="D34" s="27"/>
      <c r="E34" s="27"/>
      <c r="F34" s="27"/>
      <c r="G34" s="77">
        <f>+G35</f>
        <v>2402</v>
      </c>
      <c r="H34" s="77">
        <f t="shared" ref="H34:N34" si="15">+H35</f>
        <v>0</v>
      </c>
      <c r="I34" s="77">
        <f t="shared" si="15"/>
        <v>0</v>
      </c>
      <c r="J34" s="77">
        <f t="shared" si="15"/>
        <v>0</v>
      </c>
      <c r="K34" s="77">
        <f t="shared" si="15"/>
        <v>2402</v>
      </c>
      <c r="L34" s="77">
        <f t="shared" si="15"/>
        <v>0</v>
      </c>
      <c r="M34" s="77">
        <f t="shared" si="15"/>
        <v>2402</v>
      </c>
      <c r="N34" s="77">
        <f t="shared" si="15"/>
        <v>0</v>
      </c>
      <c r="O34" s="78">
        <f>+'[1]BC TT15'!K30</f>
        <v>0</v>
      </c>
      <c r="P34" s="78">
        <f>+'[1]BC TT15'!N30</f>
        <v>0</v>
      </c>
      <c r="Q34" s="56"/>
      <c r="R34" s="61"/>
      <c r="S34" s="33"/>
      <c r="T34" s="35"/>
      <c r="U34" s="33"/>
      <c r="V34" s="33"/>
    </row>
    <row r="35" spans="1:34" ht="22.5" customHeight="1" x14ac:dyDescent="0.35">
      <c r="A35" s="105">
        <v>1</v>
      </c>
      <c r="B35" s="161" t="s">
        <v>100</v>
      </c>
      <c r="C35" s="26"/>
      <c r="D35" s="107"/>
      <c r="E35" s="27"/>
      <c r="F35" s="27"/>
      <c r="G35" s="62">
        <v>2402</v>
      </c>
      <c r="H35" s="30"/>
      <c r="I35" s="77">
        <f>+'[1]BC TT15'!U31</f>
        <v>0</v>
      </c>
      <c r="J35" s="78">
        <f>+'[1]BC TT15'!I31</f>
        <v>0</v>
      </c>
      <c r="K35" s="78">
        <f t="shared" si="11"/>
        <v>2402</v>
      </c>
      <c r="L35" s="78">
        <f>+'[1]BC TT15'!F31</f>
        <v>0</v>
      </c>
      <c r="M35" s="78">
        <f>+'[1]BC TT15'!H31</f>
        <v>2402</v>
      </c>
      <c r="N35" s="78">
        <f t="shared" si="12"/>
        <v>0</v>
      </c>
      <c r="O35" s="78">
        <f>+'[1]BC TT15'!K31</f>
        <v>0</v>
      </c>
      <c r="P35" s="78">
        <f>+'[1]BC TT15'!N31</f>
        <v>0</v>
      </c>
      <c r="Q35" s="37" t="s">
        <v>445</v>
      </c>
      <c r="R35" s="61"/>
      <c r="S35" s="33"/>
      <c r="T35" s="35"/>
      <c r="U35" s="33"/>
      <c r="V35" s="33"/>
    </row>
    <row r="36" spans="1:34" s="141" customFormat="1" ht="22.5" customHeight="1" x14ac:dyDescent="0.35">
      <c r="A36" s="134" t="s">
        <v>103</v>
      </c>
      <c r="B36" s="163" t="s">
        <v>381</v>
      </c>
      <c r="C36" s="164"/>
      <c r="D36" s="165"/>
      <c r="E36" s="92"/>
      <c r="F36" s="92"/>
      <c r="G36" s="93">
        <f>+G37+G40+G42+G53</f>
        <v>95435</v>
      </c>
      <c r="H36" s="93">
        <f t="shared" ref="H36:N36" si="16">+H37+H40+H42+H53</f>
        <v>0</v>
      </c>
      <c r="I36" s="93">
        <f t="shared" si="16"/>
        <v>9186.1569999999992</v>
      </c>
      <c r="J36" s="93">
        <f t="shared" si="16"/>
        <v>2804.739</v>
      </c>
      <c r="K36" s="93">
        <f t="shared" si="16"/>
        <v>10000</v>
      </c>
      <c r="L36" s="93">
        <f t="shared" si="16"/>
        <v>0</v>
      </c>
      <c r="M36" s="93">
        <f t="shared" si="16"/>
        <v>10000</v>
      </c>
      <c r="N36" s="93">
        <f t="shared" si="16"/>
        <v>1504.7339999999999</v>
      </c>
      <c r="O36" s="78">
        <f>+'[1]BC TT15'!K32</f>
        <v>0</v>
      </c>
      <c r="P36" s="78">
        <f>+'[1]BC TT15'!N32</f>
        <v>1504.7339999999999</v>
      </c>
      <c r="Q36" s="94"/>
      <c r="R36" s="60"/>
      <c r="S36" s="34"/>
      <c r="T36" s="36"/>
      <c r="U36" s="34"/>
      <c r="V36" s="34"/>
      <c r="W36" s="132"/>
      <c r="X36" s="132"/>
      <c r="Y36" s="132"/>
      <c r="Z36" s="132"/>
      <c r="AA36" s="132"/>
      <c r="AB36" s="132"/>
      <c r="AC36" s="132"/>
      <c r="AD36" s="132"/>
    </row>
    <row r="37" spans="1:34" s="141" customFormat="1" ht="27.75" customHeight="1" x14ac:dyDescent="0.35">
      <c r="A37" s="134" t="s">
        <v>11</v>
      </c>
      <c r="B37" s="163" t="s">
        <v>102</v>
      </c>
      <c r="C37" s="164"/>
      <c r="D37" s="165"/>
      <c r="E37" s="92"/>
      <c r="F37" s="92"/>
      <c r="G37" s="93">
        <f>+G38+G39</f>
        <v>5450</v>
      </c>
      <c r="H37" s="93">
        <f t="shared" ref="H37:N37" si="17">+H38+H39</f>
        <v>0</v>
      </c>
      <c r="I37" s="93">
        <f t="shared" si="17"/>
        <v>3476.0309999999999</v>
      </c>
      <c r="J37" s="93">
        <f t="shared" si="17"/>
        <v>0</v>
      </c>
      <c r="K37" s="93">
        <f>+K38+K39</f>
        <v>1500</v>
      </c>
      <c r="L37" s="93">
        <f>+L38+L39</f>
        <v>0</v>
      </c>
      <c r="M37" s="93">
        <f t="shared" si="17"/>
        <v>1500</v>
      </c>
      <c r="N37" s="93">
        <f t="shared" si="17"/>
        <v>0</v>
      </c>
      <c r="O37" s="78">
        <f>+'[1]BC TT15'!K33</f>
        <v>0</v>
      </c>
      <c r="P37" s="78">
        <f>+'[1]BC TT15'!N33</f>
        <v>0</v>
      </c>
      <c r="Q37" s="94"/>
      <c r="R37" s="60"/>
      <c r="S37" s="34"/>
      <c r="T37" s="36"/>
      <c r="U37" s="34"/>
      <c r="V37" s="34"/>
      <c r="W37" s="132"/>
      <c r="X37" s="132"/>
      <c r="Y37" s="132"/>
      <c r="Z37" s="132"/>
      <c r="AA37" s="132"/>
      <c r="AB37" s="132"/>
      <c r="AC37" s="132"/>
      <c r="AD37" s="132"/>
    </row>
    <row r="38" spans="1:34" ht="52" x14ac:dyDescent="0.35">
      <c r="A38" s="105" t="s">
        <v>95</v>
      </c>
      <c r="B38" s="159" t="s">
        <v>382</v>
      </c>
      <c r="C38" s="107"/>
      <c r="D38" s="107"/>
      <c r="E38" s="107"/>
      <c r="F38" s="27"/>
      <c r="G38" s="89">
        <v>5200</v>
      </c>
      <c r="H38" s="30"/>
      <c r="I38" s="69">
        <f>+'[1]BC TT15'!U34</f>
        <v>3476.0309999999999</v>
      </c>
      <c r="J38" s="78">
        <f>+'[1]BC TT15'!I34</f>
        <v>0</v>
      </c>
      <c r="K38" s="78">
        <f t="shared" si="11"/>
        <v>1450</v>
      </c>
      <c r="L38" s="78">
        <f>+'[1]BC TT15'!F34</f>
        <v>0</v>
      </c>
      <c r="M38" s="78">
        <f>+'[1]BC TT15'!H34</f>
        <v>1450</v>
      </c>
      <c r="N38" s="78">
        <f t="shared" si="12"/>
        <v>0</v>
      </c>
      <c r="O38" s="78">
        <f>+'[1]BC TT15'!K34</f>
        <v>0</v>
      </c>
      <c r="P38" s="78">
        <f>+'[1]BC TT15'!N34</f>
        <v>0</v>
      </c>
      <c r="Q38" s="56" t="s">
        <v>343</v>
      </c>
      <c r="R38" s="61"/>
      <c r="S38" s="33"/>
      <c r="T38" s="35"/>
      <c r="U38" s="33"/>
      <c r="V38" s="33"/>
      <c r="AE38" s="166"/>
      <c r="AH38" s="32"/>
    </row>
    <row r="39" spans="1:34" ht="14" x14ac:dyDescent="0.35">
      <c r="A39" s="105" t="s">
        <v>103</v>
      </c>
      <c r="B39" s="159" t="s">
        <v>175</v>
      </c>
      <c r="C39" s="162"/>
      <c r="D39" s="167"/>
      <c r="E39" s="168"/>
      <c r="F39" s="64"/>
      <c r="G39" s="62">
        <v>250</v>
      </c>
      <c r="H39" s="93"/>
      <c r="I39" s="93">
        <f>+'[1]BC TT15'!U35</f>
        <v>0</v>
      </c>
      <c r="J39" s="78">
        <f>+'[1]BC TT15'!I35</f>
        <v>0</v>
      </c>
      <c r="K39" s="78">
        <f t="shared" si="11"/>
        <v>50</v>
      </c>
      <c r="L39" s="78">
        <f>+'[1]BC TT15'!F35</f>
        <v>0</v>
      </c>
      <c r="M39" s="78">
        <f>+'[1]BC TT15'!H35</f>
        <v>50</v>
      </c>
      <c r="N39" s="78">
        <f t="shared" si="12"/>
        <v>0</v>
      </c>
      <c r="O39" s="78">
        <f>+'[1]BC TT15'!K35</f>
        <v>0</v>
      </c>
      <c r="P39" s="78">
        <f>+'[1]BC TT15'!N35</f>
        <v>0</v>
      </c>
      <c r="Q39" s="56" t="s">
        <v>343</v>
      </c>
      <c r="R39" s="61"/>
      <c r="S39" s="169"/>
      <c r="T39" s="65"/>
      <c r="U39" s="33"/>
      <c r="V39" s="33"/>
      <c r="AE39" s="166"/>
    </row>
    <row r="40" spans="1:34" s="141" customFormat="1" ht="26" x14ac:dyDescent="0.35">
      <c r="A40" s="134" t="s">
        <v>24</v>
      </c>
      <c r="B40" s="150" t="s">
        <v>176</v>
      </c>
      <c r="C40" s="164"/>
      <c r="D40" s="170"/>
      <c r="E40" s="171"/>
      <c r="F40" s="95"/>
      <c r="G40" s="93">
        <f>+G41</f>
        <v>1000</v>
      </c>
      <c r="H40" s="93"/>
      <c r="I40" s="93">
        <f>+'[1]BC TT15'!U36</f>
        <v>0</v>
      </c>
      <c r="J40" s="78">
        <f>+'[1]BC TT15'!I36</f>
        <v>0</v>
      </c>
      <c r="K40" s="77">
        <f t="shared" si="11"/>
        <v>1000</v>
      </c>
      <c r="L40" s="78">
        <f>+'[1]BC TT15'!F36</f>
        <v>0</v>
      </c>
      <c r="M40" s="77">
        <f>+'[1]BC TT15'!H36</f>
        <v>1000</v>
      </c>
      <c r="N40" s="77">
        <f t="shared" si="12"/>
        <v>0</v>
      </c>
      <c r="O40" s="78">
        <f>+'[1]BC TT15'!K36</f>
        <v>0</v>
      </c>
      <c r="P40" s="78">
        <f>+'[1]BC TT15'!N36</f>
        <v>0</v>
      </c>
      <c r="Q40" s="59"/>
      <c r="R40" s="60"/>
      <c r="S40" s="172"/>
      <c r="T40" s="96"/>
      <c r="U40" s="34"/>
      <c r="V40" s="34"/>
      <c r="W40" s="132"/>
      <c r="X40" s="132"/>
      <c r="Y40" s="132"/>
      <c r="Z40" s="132"/>
      <c r="AA40" s="132"/>
      <c r="AB40" s="132"/>
      <c r="AC40" s="132"/>
      <c r="AD40" s="132"/>
    </row>
    <row r="41" spans="1:34" s="141" customFormat="1" ht="21" customHeight="1" x14ac:dyDescent="0.35">
      <c r="A41" s="148"/>
      <c r="B41" s="173" t="s">
        <v>111</v>
      </c>
      <c r="C41" s="134"/>
      <c r="D41" s="134"/>
      <c r="E41" s="134"/>
      <c r="F41" s="134"/>
      <c r="G41" s="93">
        <v>1000</v>
      </c>
      <c r="H41" s="93"/>
      <c r="I41" s="93">
        <f>+'[1]BC TT15'!U37</f>
        <v>0</v>
      </c>
      <c r="J41" s="78">
        <f>+'[1]BC TT15'!I37</f>
        <v>0</v>
      </c>
      <c r="K41" s="77">
        <f>+L41+M41</f>
        <v>1000</v>
      </c>
      <c r="L41" s="78">
        <f>+'[1]BC TT15'!F37</f>
        <v>0</v>
      </c>
      <c r="M41" s="77">
        <f>+'[1]BC TT15'!H37</f>
        <v>1000</v>
      </c>
      <c r="N41" s="77">
        <f t="shared" si="12"/>
        <v>0</v>
      </c>
      <c r="O41" s="78">
        <f>+'[1]BC TT15'!K37</f>
        <v>0</v>
      </c>
      <c r="P41" s="78">
        <f>+'[1]BC TT15'!N37</f>
        <v>0</v>
      </c>
      <c r="Q41" s="59"/>
      <c r="R41" s="60"/>
      <c r="S41" s="34"/>
      <c r="T41" s="36"/>
      <c r="U41" s="34"/>
      <c r="V41" s="34"/>
      <c r="W41" s="132"/>
      <c r="X41" s="132"/>
      <c r="Y41" s="132"/>
      <c r="Z41" s="132"/>
      <c r="AA41" s="132"/>
      <c r="AB41" s="132"/>
      <c r="AC41" s="132"/>
      <c r="AD41" s="132"/>
      <c r="AH41" s="79"/>
    </row>
    <row r="42" spans="1:34" ht="18" customHeight="1" x14ac:dyDescent="0.35">
      <c r="A42" s="148" t="s">
        <v>155</v>
      </c>
      <c r="B42" s="173" t="s">
        <v>105</v>
      </c>
      <c r="C42" s="105"/>
      <c r="D42" s="105"/>
      <c r="E42" s="105"/>
      <c r="F42" s="66"/>
      <c r="G42" s="38">
        <f>+G43+G44+G45+G46+G47+G48+G49+G50+G51+G52</f>
        <v>82810</v>
      </c>
      <c r="H42" s="38">
        <f t="shared" ref="H42:N42" si="18">+H43+H44+H45+H46+H47+H48+H49+H50+H51+H52</f>
        <v>0</v>
      </c>
      <c r="I42" s="38">
        <f t="shared" si="18"/>
        <v>5710.1260000000002</v>
      </c>
      <c r="J42" s="38">
        <f t="shared" si="18"/>
        <v>2804.739</v>
      </c>
      <c r="K42" s="38">
        <f t="shared" si="18"/>
        <v>7300</v>
      </c>
      <c r="L42" s="38">
        <f t="shared" si="18"/>
        <v>0</v>
      </c>
      <c r="M42" s="38">
        <f t="shared" si="18"/>
        <v>7300</v>
      </c>
      <c r="N42" s="38">
        <f t="shared" si="18"/>
        <v>1504.7339999999999</v>
      </c>
      <c r="O42" s="78">
        <f>+'[1]BC TT15'!K38</f>
        <v>0</v>
      </c>
      <c r="P42" s="78">
        <f>+'[1]BC TT15'!N38</f>
        <v>1504.7339999999999</v>
      </c>
      <c r="Q42" s="66"/>
      <c r="R42" s="57"/>
      <c r="S42" s="33"/>
      <c r="T42" s="35"/>
      <c r="U42" s="33"/>
      <c r="V42" s="33"/>
    </row>
    <row r="43" spans="1:34" ht="39" x14ac:dyDescent="0.35">
      <c r="A43" s="174" t="s">
        <v>95</v>
      </c>
      <c r="B43" s="157" t="s">
        <v>383</v>
      </c>
      <c r="C43" s="103" t="s">
        <v>457</v>
      </c>
      <c r="D43" s="103" t="s">
        <v>455</v>
      </c>
      <c r="E43" s="103">
        <v>2021</v>
      </c>
      <c r="F43" s="104" t="s">
        <v>456</v>
      </c>
      <c r="G43" s="30">
        <v>811</v>
      </c>
      <c r="H43" s="30"/>
      <c r="I43" s="38">
        <f>+'[1]BC TT15'!U39</f>
        <v>0</v>
      </c>
      <c r="J43" s="78">
        <f>+'[1]BC TT15'!I39</f>
        <v>0</v>
      </c>
      <c r="K43" s="78">
        <f t="shared" si="11"/>
        <v>195</v>
      </c>
      <c r="L43" s="78">
        <f>+'[1]BC TT15'!F39</f>
        <v>0</v>
      </c>
      <c r="M43" s="78">
        <f>+'[1]BC TT15'!H39</f>
        <v>195</v>
      </c>
      <c r="N43" s="78">
        <f t="shared" si="12"/>
        <v>0</v>
      </c>
      <c r="O43" s="78">
        <f>+'[1]BC TT15'!K39</f>
        <v>0</v>
      </c>
      <c r="P43" s="78">
        <f>+'[1]BC TT15'!N39</f>
        <v>0</v>
      </c>
      <c r="Q43" s="39" t="s">
        <v>129</v>
      </c>
      <c r="R43" s="61"/>
      <c r="S43" s="33"/>
      <c r="T43" s="35"/>
      <c r="U43" s="33"/>
      <c r="V43" s="33"/>
    </row>
    <row r="44" spans="1:34" ht="26" x14ac:dyDescent="0.35">
      <c r="A44" s="174" t="s">
        <v>103</v>
      </c>
      <c r="B44" s="157" t="s">
        <v>384</v>
      </c>
      <c r="C44" s="103" t="str">
        <f>C43</f>
        <v>Thị trấn Bắc Sơn</v>
      </c>
      <c r="D44" s="103" t="s">
        <v>458</v>
      </c>
      <c r="E44" s="103">
        <v>2022</v>
      </c>
      <c r="F44" s="104" t="s">
        <v>459</v>
      </c>
      <c r="G44" s="30">
        <v>950</v>
      </c>
      <c r="H44" s="93"/>
      <c r="I44" s="93">
        <f>+'[1]BC TT15'!U40</f>
        <v>941.99599999999998</v>
      </c>
      <c r="J44" s="78">
        <f>+'[1]BC TT15'!I40</f>
        <v>542</v>
      </c>
      <c r="K44" s="78">
        <f t="shared" si="11"/>
        <v>442</v>
      </c>
      <c r="L44" s="78">
        <f>+'[1]BC TT15'!F40</f>
        <v>0</v>
      </c>
      <c r="M44" s="78">
        <f>+'[1]BC TT15'!H40</f>
        <v>442</v>
      </c>
      <c r="N44" s="78">
        <f t="shared" si="12"/>
        <v>441.995</v>
      </c>
      <c r="O44" s="78">
        <f>+'[1]BC TT15'!K40</f>
        <v>0</v>
      </c>
      <c r="P44" s="78">
        <f>+'[1]BC TT15'!N40</f>
        <v>441.995</v>
      </c>
      <c r="Q44" s="39" t="s">
        <v>129</v>
      </c>
      <c r="R44" s="61"/>
      <c r="S44" s="33"/>
      <c r="T44" s="35"/>
      <c r="U44" s="33"/>
      <c r="V44" s="33"/>
    </row>
    <row r="45" spans="1:34" ht="39" x14ac:dyDescent="0.35">
      <c r="A45" s="174" t="s">
        <v>104</v>
      </c>
      <c r="B45" s="157" t="s">
        <v>385</v>
      </c>
      <c r="C45" s="103" t="s">
        <v>135</v>
      </c>
      <c r="D45" s="105" t="s">
        <v>460</v>
      </c>
      <c r="E45" s="105">
        <v>2022</v>
      </c>
      <c r="F45" s="105" t="s">
        <v>461</v>
      </c>
      <c r="G45" s="106">
        <v>700</v>
      </c>
      <c r="H45" s="93"/>
      <c r="I45" s="93">
        <f>+'[1]BC TT15'!U41</f>
        <v>670.61199999999997</v>
      </c>
      <c r="J45" s="78">
        <f>+'[1]BC TT15'!I41</f>
        <v>587.73900000000003</v>
      </c>
      <c r="K45" s="78">
        <f t="shared" si="11"/>
        <v>471</v>
      </c>
      <c r="L45" s="78">
        <f>+'[1]BC TT15'!F41</f>
        <v>0</v>
      </c>
      <c r="M45" s="78">
        <f>+'[1]BC TT15'!H41</f>
        <v>471</v>
      </c>
      <c r="N45" s="78">
        <f t="shared" si="12"/>
        <v>387.73899999999998</v>
      </c>
      <c r="O45" s="78">
        <f>+'[1]BC TT15'!K41</f>
        <v>0</v>
      </c>
      <c r="P45" s="78">
        <f>+'[1]BC TT15'!N41</f>
        <v>387.73899999999998</v>
      </c>
      <c r="Q45" s="39" t="s">
        <v>129</v>
      </c>
      <c r="R45" s="61"/>
      <c r="S45" s="33"/>
      <c r="T45" s="35"/>
      <c r="U45" s="33"/>
      <c r="V45" s="33"/>
    </row>
    <row r="46" spans="1:34" ht="39" x14ac:dyDescent="0.35">
      <c r="A46" s="175" t="s">
        <v>106</v>
      </c>
      <c r="B46" s="161" t="s">
        <v>386</v>
      </c>
      <c r="C46" s="105" t="s">
        <v>144</v>
      </c>
      <c r="D46" s="105" t="s">
        <v>462</v>
      </c>
      <c r="E46" s="105">
        <v>2022</v>
      </c>
      <c r="F46" s="103" t="s">
        <v>463</v>
      </c>
      <c r="G46" s="106">
        <v>800</v>
      </c>
      <c r="H46" s="93"/>
      <c r="I46" s="93">
        <f>+'[1]BC TT15'!U42</f>
        <v>0</v>
      </c>
      <c r="J46" s="78">
        <f>+'[1]BC TT15'!I42</f>
        <v>0</v>
      </c>
      <c r="K46" s="78">
        <f t="shared" si="11"/>
        <v>679</v>
      </c>
      <c r="L46" s="78">
        <f>+'[1]BC TT15'!F42</f>
        <v>0</v>
      </c>
      <c r="M46" s="78">
        <f>+'[1]BC TT15'!H42</f>
        <v>679</v>
      </c>
      <c r="N46" s="78">
        <f t="shared" si="12"/>
        <v>0</v>
      </c>
      <c r="O46" s="78">
        <f>+'[1]BC TT15'!K42</f>
        <v>0</v>
      </c>
      <c r="P46" s="78">
        <f>+'[1]BC TT15'!N42</f>
        <v>0</v>
      </c>
      <c r="Q46" s="39" t="s">
        <v>129</v>
      </c>
      <c r="R46" s="61"/>
      <c r="S46" s="33"/>
      <c r="T46" s="35"/>
      <c r="U46" s="33"/>
      <c r="V46" s="33"/>
    </row>
    <row r="47" spans="1:34" ht="39" x14ac:dyDescent="0.35">
      <c r="A47" s="174" t="s">
        <v>107</v>
      </c>
      <c r="B47" s="176" t="s">
        <v>387</v>
      </c>
      <c r="C47" s="107" t="s">
        <v>138</v>
      </c>
      <c r="D47" s="107" t="s">
        <v>464</v>
      </c>
      <c r="E47" s="107" t="s">
        <v>465</v>
      </c>
      <c r="F47" s="107" t="s">
        <v>466</v>
      </c>
      <c r="G47" s="30">
        <v>39800</v>
      </c>
      <c r="H47" s="93"/>
      <c r="I47" s="93">
        <f>+'[1]BC TT15'!U43</f>
        <v>0</v>
      </c>
      <c r="J47" s="78">
        <f>+'[1]BC TT15'!I43</f>
        <v>0</v>
      </c>
      <c r="K47" s="78">
        <f t="shared" si="11"/>
        <v>3500</v>
      </c>
      <c r="L47" s="78">
        <f>+'[1]BC TT15'!F43</f>
        <v>0</v>
      </c>
      <c r="M47" s="78">
        <f>+'[1]BC TT15'!H43</f>
        <v>3500</v>
      </c>
      <c r="N47" s="78">
        <f t="shared" si="12"/>
        <v>0</v>
      </c>
      <c r="O47" s="78">
        <f>+'[1]BC TT15'!K43</f>
        <v>0</v>
      </c>
      <c r="P47" s="78">
        <f>+'[1]BC TT15'!N43</f>
        <v>0</v>
      </c>
      <c r="Q47" s="39" t="s">
        <v>129</v>
      </c>
      <c r="R47" s="61"/>
      <c r="S47" s="33"/>
      <c r="T47" s="35"/>
      <c r="U47" s="33"/>
      <c r="V47" s="33"/>
    </row>
    <row r="48" spans="1:34" ht="39" x14ac:dyDescent="0.35">
      <c r="A48" s="174" t="s">
        <v>108</v>
      </c>
      <c r="B48" s="161" t="s">
        <v>153</v>
      </c>
      <c r="C48" s="105" t="s">
        <v>467</v>
      </c>
      <c r="D48" s="105" t="s">
        <v>460</v>
      </c>
      <c r="E48" s="105">
        <v>2022</v>
      </c>
      <c r="F48" s="107" t="s">
        <v>468</v>
      </c>
      <c r="G48" s="30">
        <v>1800</v>
      </c>
      <c r="H48" s="93"/>
      <c r="I48" s="93">
        <f>+'[1]BC TT15'!U44</f>
        <v>0</v>
      </c>
      <c r="J48" s="78">
        <f>+'[1]BC TT15'!I44</f>
        <v>0</v>
      </c>
      <c r="K48" s="78">
        <f t="shared" si="11"/>
        <v>300</v>
      </c>
      <c r="L48" s="78">
        <f>+'[1]BC TT15'!F44</f>
        <v>0</v>
      </c>
      <c r="M48" s="78">
        <f>+'[1]BC TT15'!H44</f>
        <v>300</v>
      </c>
      <c r="N48" s="78">
        <f t="shared" si="12"/>
        <v>0</v>
      </c>
      <c r="O48" s="78">
        <f>+'[1]BC TT15'!K44</f>
        <v>0</v>
      </c>
      <c r="P48" s="78">
        <f>+'[1]BC TT15'!N44</f>
        <v>0</v>
      </c>
      <c r="Q48" s="39" t="s">
        <v>129</v>
      </c>
      <c r="R48" s="61"/>
      <c r="S48" s="33"/>
      <c r="T48" s="35"/>
      <c r="U48" s="33"/>
      <c r="V48" s="33"/>
    </row>
    <row r="49" spans="1:34" ht="39" x14ac:dyDescent="0.35">
      <c r="A49" s="174" t="s">
        <v>109</v>
      </c>
      <c r="B49" s="161" t="s">
        <v>174</v>
      </c>
      <c r="C49" s="108" t="s">
        <v>138</v>
      </c>
      <c r="D49" s="107" t="s">
        <v>126</v>
      </c>
      <c r="E49" s="105">
        <v>2022</v>
      </c>
      <c r="F49" s="107" t="s">
        <v>469</v>
      </c>
      <c r="G49" s="30">
        <v>5200</v>
      </c>
      <c r="H49" s="93"/>
      <c r="I49" s="93">
        <f>+'[1]BC TT15'!U45</f>
        <v>2313.2570000000001</v>
      </c>
      <c r="J49" s="78">
        <f>+'[1]BC TT15'!I45</f>
        <v>515</v>
      </c>
      <c r="K49" s="78">
        <f t="shared" si="11"/>
        <v>515</v>
      </c>
      <c r="L49" s="78">
        <f>+'[1]BC TT15'!F45</f>
        <v>0</v>
      </c>
      <c r="M49" s="78">
        <f>+'[1]BC TT15'!H45</f>
        <v>515</v>
      </c>
      <c r="N49" s="78">
        <f t="shared" si="12"/>
        <v>515</v>
      </c>
      <c r="O49" s="78">
        <f>+'[1]BC TT15'!K45</f>
        <v>0</v>
      </c>
      <c r="P49" s="78">
        <f>+'[1]BC TT15'!N45</f>
        <v>515</v>
      </c>
      <c r="Q49" s="39" t="s">
        <v>129</v>
      </c>
      <c r="R49" s="61"/>
      <c r="S49" s="33"/>
      <c r="T49" s="35"/>
      <c r="U49" s="33"/>
      <c r="V49" s="33"/>
    </row>
    <row r="50" spans="1:34" ht="39" x14ac:dyDescent="0.35">
      <c r="A50" s="174" t="s">
        <v>110</v>
      </c>
      <c r="B50" s="161" t="s">
        <v>348</v>
      </c>
      <c r="C50" s="105" t="s">
        <v>125</v>
      </c>
      <c r="D50" s="105" t="s">
        <v>470</v>
      </c>
      <c r="E50" s="105" t="s">
        <v>471</v>
      </c>
      <c r="F50" s="109" t="s">
        <v>472</v>
      </c>
      <c r="G50" s="30">
        <v>4300</v>
      </c>
      <c r="H50" s="93"/>
      <c r="I50" s="93">
        <f>+'[1]BC TT15'!U46</f>
        <v>1784.261</v>
      </c>
      <c r="J50" s="78">
        <f>+'[1]BC TT15'!I46</f>
        <v>1160</v>
      </c>
      <c r="K50" s="78">
        <f t="shared" si="11"/>
        <v>198</v>
      </c>
      <c r="L50" s="78">
        <f>+'[1]BC TT15'!F46</f>
        <v>0</v>
      </c>
      <c r="M50" s="78">
        <f>+'[1]BC TT15'!H46</f>
        <v>198</v>
      </c>
      <c r="N50" s="78">
        <f t="shared" si="12"/>
        <v>160</v>
      </c>
      <c r="O50" s="78">
        <f>+'[1]BC TT15'!K46</f>
        <v>0</v>
      </c>
      <c r="P50" s="78">
        <f>+'[1]BC TT15'!N46</f>
        <v>160</v>
      </c>
      <c r="Q50" s="39" t="s">
        <v>129</v>
      </c>
      <c r="R50" s="61"/>
      <c r="S50" s="33"/>
      <c r="T50" s="35"/>
      <c r="U50" s="33"/>
      <c r="V50" s="33"/>
    </row>
    <row r="51" spans="1:34" ht="39" x14ac:dyDescent="0.35">
      <c r="A51" s="174" t="s">
        <v>180</v>
      </c>
      <c r="B51" s="161" t="s">
        <v>349</v>
      </c>
      <c r="C51" s="105" t="s">
        <v>473</v>
      </c>
      <c r="D51" s="105" t="s">
        <v>470</v>
      </c>
      <c r="E51" s="105" t="s">
        <v>471</v>
      </c>
      <c r="F51" s="109" t="s">
        <v>474</v>
      </c>
      <c r="G51" s="30">
        <v>4700</v>
      </c>
      <c r="H51" s="93"/>
      <c r="I51" s="93">
        <f>+'[1]BC TT15'!U47</f>
        <v>0</v>
      </c>
      <c r="J51" s="78">
        <f>+'[1]BC TT15'!I47</f>
        <v>0</v>
      </c>
      <c r="K51" s="78">
        <f t="shared" si="11"/>
        <v>250</v>
      </c>
      <c r="L51" s="78">
        <f>+'[1]BC TT15'!F47</f>
        <v>0</v>
      </c>
      <c r="M51" s="78">
        <f>+'[1]BC TT15'!H47</f>
        <v>250</v>
      </c>
      <c r="N51" s="78">
        <f t="shared" si="12"/>
        <v>0</v>
      </c>
      <c r="O51" s="78">
        <f>+'[1]BC TT15'!K47</f>
        <v>0</v>
      </c>
      <c r="P51" s="78">
        <f>+'[1]BC TT15'!N47</f>
        <v>0</v>
      </c>
      <c r="Q51" s="39" t="s">
        <v>129</v>
      </c>
      <c r="R51" s="61"/>
      <c r="S51" s="33"/>
      <c r="T51" s="35"/>
      <c r="U51" s="33"/>
      <c r="V51" s="33"/>
    </row>
    <row r="52" spans="1:34" ht="39" x14ac:dyDescent="0.35">
      <c r="A52" s="174" t="s">
        <v>388</v>
      </c>
      <c r="B52" s="161" t="s">
        <v>389</v>
      </c>
      <c r="C52" s="105" t="s">
        <v>476</v>
      </c>
      <c r="D52" s="105" t="s">
        <v>470</v>
      </c>
      <c r="E52" s="105" t="s">
        <v>471</v>
      </c>
      <c r="F52" s="109" t="s">
        <v>475</v>
      </c>
      <c r="G52" s="30">
        <v>23749</v>
      </c>
      <c r="H52" s="93"/>
      <c r="I52" s="93">
        <f>+'[1]BC TT15'!U48</f>
        <v>0</v>
      </c>
      <c r="J52" s="78">
        <f>+'[1]BC TT15'!I48</f>
        <v>0</v>
      </c>
      <c r="K52" s="78">
        <f t="shared" si="11"/>
        <v>750</v>
      </c>
      <c r="L52" s="78">
        <f>+'[1]BC TT15'!F48</f>
        <v>0</v>
      </c>
      <c r="M52" s="78">
        <f>+'[1]BC TT15'!H48</f>
        <v>750</v>
      </c>
      <c r="N52" s="78">
        <f t="shared" si="12"/>
        <v>0</v>
      </c>
      <c r="O52" s="78">
        <f>+'[1]BC TT15'!K48</f>
        <v>0</v>
      </c>
      <c r="P52" s="78">
        <f>+'[1]BC TT15'!N48</f>
        <v>0</v>
      </c>
      <c r="Q52" s="39" t="s">
        <v>129</v>
      </c>
      <c r="R52" s="61"/>
      <c r="S52" s="33"/>
      <c r="T52" s="35"/>
      <c r="U52" s="33"/>
      <c r="V52" s="33"/>
    </row>
    <row r="53" spans="1:34" s="141" customFormat="1" ht="17.25" customHeight="1" x14ac:dyDescent="0.35">
      <c r="A53" s="148" t="s">
        <v>162</v>
      </c>
      <c r="B53" s="154" t="s">
        <v>390</v>
      </c>
      <c r="C53" s="165"/>
      <c r="D53" s="165"/>
      <c r="E53" s="165"/>
      <c r="F53" s="165"/>
      <c r="G53" s="93">
        <f>+G54</f>
        <v>6175</v>
      </c>
      <c r="H53" s="93">
        <f t="shared" ref="H53:N53" si="19">+H54</f>
        <v>0</v>
      </c>
      <c r="I53" s="93">
        <f t="shared" si="19"/>
        <v>0</v>
      </c>
      <c r="J53" s="78">
        <f>+'[1]BC TT15'!I49</f>
        <v>0</v>
      </c>
      <c r="K53" s="93">
        <f t="shared" si="19"/>
        <v>200</v>
      </c>
      <c r="L53" s="93">
        <f t="shared" si="19"/>
        <v>0</v>
      </c>
      <c r="M53" s="93">
        <f t="shared" si="19"/>
        <v>200</v>
      </c>
      <c r="N53" s="93">
        <f t="shared" si="19"/>
        <v>0</v>
      </c>
      <c r="O53" s="78">
        <f>+'[1]BC TT15'!K49</f>
        <v>0</v>
      </c>
      <c r="P53" s="78">
        <f>+'[1]BC TT15'!N49</f>
        <v>0</v>
      </c>
      <c r="Q53" s="97"/>
      <c r="R53" s="60"/>
      <c r="S53" s="34"/>
      <c r="T53" s="36"/>
      <c r="U53" s="34"/>
      <c r="V53" s="34"/>
      <c r="W53" s="132"/>
      <c r="X53" s="132"/>
      <c r="Y53" s="132"/>
      <c r="Z53" s="132"/>
      <c r="AA53" s="132"/>
      <c r="AB53" s="132"/>
      <c r="AC53" s="132"/>
      <c r="AD53" s="132"/>
    </row>
    <row r="54" spans="1:34" ht="26" x14ac:dyDescent="0.35">
      <c r="A54" s="174"/>
      <c r="B54" s="157" t="s">
        <v>96</v>
      </c>
      <c r="C54" s="105" t="s">
        <v>140</v>
      </c>
      <c r="D54" s="105" t="s">
        <v>470</v>
      </c>
      <c r="E54" s="105">
        <v>2024</v>
      </c>
      <c r="F54" s="109" t="s">
        <v>477</v>
      </c>
      <c r="G54" s="62">
        <v>6175</v>
      </c>
      <c r="H54" s="30"/>
      <c r="I54" s="93">
        <f>+'[1]BC TT15'!U50</f>
        <v>0</v>
      </c>
      <c r="J54" s="78">
        <f>+'[1]BC TT15'!I50</f>
        <v>0</v>
      </c>
      <c r="K54" s="78">
        <f t="shared" si="11"/>
        <v>200</v>
      </c>
      <c r="L54" s="78">
        <f>+'[1]BC TT15'!F50</f>
        <v>0</v>
      </c>
      <c r="M54" s="78">
        <f>+'[1]BC TT15'!H50</f>
        <v>200</v>
      </c>
      <c r="N54" s="78">
        <f t="shared" si="12"/>
        <v>0</v>
      </c>
      <c r="O54" s="78">
        <f>+'[1]BC TT15'!K50</f>
        <v>0</v>
      </c>
      <c r="P54" s="78">
        <f>+'[1]BC TT15'!N50</f>
        <v>0</v>
      </c>
      <c r="Q54" s="39" t="s">
        <v>129</v>
      </c>
      <c r="R54" s="61"/>
      <c r="S54" s="33"/>
      <c r="T54" s="35"/>
      <c r="U54" s="33"/>
      <c r="V54" s="33"/>
    </row>
    <row r="55" spans="1:34" s="141" customFormat="1" ht="21" customHeight="1" x14ac:dyDescent="0.35">
      <c r="A55" s="148" t="s">
        <v>104</v>
      </c>
      <c r="B55" s="154" t="s">
        <v>391</v>
      </c>
      <c r="C55" s="165"/>
      <c r="D55" s="165"/>
      <c r="E55" s="165"/>
      <c r="F55" s="165"/>
      <c r="G55" s="93">
        <f>+G56+G58+G60+G61</f>
        <v>28777</v>
      </c>
      <c r="H55" s="93">
        <f t="shared" ref="H55:N55" si="20">+H56+H58+H60+H61</f>
        <v>0</v>
      </c>
      <c r="I55" s="93">
        <f t="shared" si="20"/>
        <v>0</v>
      </c>
      <c r="J55" s="93">
        <f t="shared" si="20"/>
        <v>0</v>
      </c>
      <c r="K55" s="93">
        <f t="shared" si="20"/>
        <v>5000</v>
      </c>
      <c r="L55" s="93">
        <f t="shared" si="20"/>
        <v>0</v>
      </c>
      <c r="M55" s="93">
        <f t="shared" si="20"/>
        <v>5000</v>
      </c>
      <c r="N55" s="93">
        <f t="shared" si="20"/>
        <v>0</v>
      </c>
      <c r="O55" s="78">
        <f>+'[1]BC TT15'!K51</f>
        <v>0</v>
      </c>
      <c r="P55" s="78">
        <f>+'[1]BC TT15'!N51</f>
        <v>0</v>
      </c>
      <c r="Q55" s="97"/>
      <c r="R55" s="60"/>
      <c r="S55" s="34"/>
      <c r="T55" s="36"/>
      <c r="U55" s="34"/>
      <c r="V55" s="34"/>
      <c r="W55" s="132"/>
      <c r="X55" s="132"/>
      <c r="Y55" s="132"/>
      <c r="Z55" s="132"/>
      <c r="AA55" s="132"/>
      <c r="AB55" s="132"/>
      <c r="AC55" s="132"/>
      <c r="AD55" s="132"/>
    </row>
    <row r="56" spans="1:34" s="141" customFormat="1" ht="17.25" customHeight="1" x14ac:dyDescent="0.35">
      <c r="A56" s="148" t="s">
        <v>11</v>
      </c>
      <c r="B56" s="154" t="s">
        <v>102</v>
      </c>
      <c r="C56" s="134"/>
      <c r="D56" s="165"/>
      <c r="E56" s="165"/>
      <c r="F56" s="165"/>
      <c r="G56" s="93">
        <f>+G57</f>
        <v>750</v>
      </c>
      <c r="H56" s="93">
        <f t="shared" ref="H56:N56" si="21">+H57</f>
        <v>0</v>
      </c>
      <c r="I56" s="93">
        <f t="shared" si="21"/>
        <v>0</v>
      </c>
      <c r="J56" s="93">
        <f t="shared" ref="J56" si="22">+J57</f>
        <v>0</v>
      </c>
      <c r="K56" s="93">
        <f t="shared" si="21"/>
        <v>100</v>
      </c>
      <c r="L56" s="93">
        <f t="shared" si="21"/>
        <v>0</v>
      </c>
      <c r="M56" s="93">
        <f t="shared" si="21"/>
        <v>100</v>
      </c>
      <c r="N56" s="93">
        <f t="shared" si="21"/>
        <v>0</v>
      </c>
      <c r="O56" s="78">
        <f>+'[1]BC TT15'!K52</f>
        <v>0</v>
      </c>
      <c r="P56" s="78">
        <f>+'[1]BC TT15'!N52</f>
        <v>0</v>
      </c>
      <c r="Q56" s="97"/>
      <c r="R56" s="60"/>
      <c r="S56" s="34"/>
      <c r="T56" s="36"/>
      <c r="U56" s="34"/>
      <c r="V56" s="34"/>
      <c r="W56" s="132"/>
      <c r="X56" s="132"/>
      <c r="Y56" s="132"/>
      <c r="Z56" s="132"/>
      <c r="AA56" s="132"/>
      <c r="AB56" s="132"/>
      <c r="AC56" s="132"/>
      <c r="AD56" s="132"/>
    </row>
    <row r="57" spans="1:34" ht="19.5" customHeight="1" x14ac:dyDescent="0.35">
      <c r="A57" s="174" t="s">
        <v>95</v>
      </c>
      <c r="B57" s="177" t="s">
        <v>392</v>
      </c>
      <c r="C57" s="105" t="s">
        <v>478</v>
      </c>
      <c r="D57" s="105" t="s">
        <v>479</v>
      </c>
      <c r="E57" s="105" t="s">
        <v>480</v>
      </c>
      <c r="F57" s="110"/>
      <c r="G57" s="111">
        <v>750</v>
      </c>
      <c r="H57" s="30"/>
      <c r="I57" s="62">
        <f>+'[1]BC TT15'!U53</f>
        <v>0</v>
      </c>
      <c r="J57" s="78">
        <f>+'[1]BC TT15'!I53</f>
        <v>0</v>
      </c>
      <c r="K57" s="78">
        <f t="shared" si="11"/>
        <v>100</v>
      </c>
      <c r="L57" s="78">
        <f>+'[1]BC TT15'!F53</f>
        <v>0</v>
      </c>
      <c r="M57" s="78">
        <f>+'[1]BC TT15'!H53</f>
        <v>100</v>
      </c>
      <c r="N57" s="78">
        <f t="shared" si="12"/>
        <v>0</v>
      </c>
      <c r="O57" s="78">
        <f>+'[1]BC TT15'!K53</f>
        <v>0</v>
      </c>
      <c r="P57" s="78">
        <f>+'[1]BC TT15'!N53</f>
        <v>0</v>
      </c>
      <c r="Q57" s="39" t="s">
        <v>343</v>
      </c>
      <c r="R57" s="61"/>
      <c r="S57" s="33"/>
      <c r="T57" s="35"/>
      <c r="U57" s="33"/>
      <c r="V57" s="33"/>
      <c r="AH57" s="32"/>
    </row>
    <row r="58" spans="1:34" ht="28.5" customHeight="1" x14ac:dyDescent="0.35">
      <c r="A58" s="148" t="s">
        <v>24</v>
      </c>
      <c r="B58" s="173" t="s">
        <v>176</v>
      </c>
      <c r="C58" s="107"/>
      <c r="D58" s="107"/>
      <c r="E58" s="107"/>
      <c r="F58" s="31"/>
      <c r="G58" s="77">
        <f>+G59</f>
        <v>500</v>
      </c>
      <c r="H58" s="30"/>
      <c r="I58" s="93">
        <f>+'[1]BC TT15'!U54</f>
        <v>0</v>
      </c>
      <c r="J58" s="78">
        <f>+'[1]BC TT15'!I54</f>
        <v>0</v>
      </c>
      <c r="K58" s="78">
        <f>+L58+M58</f>
        <v>500</v>
      </c>
      <c r="L58" s="78">
        <f>+'[1]BC TT15'!F54</f>
        <v>0</v>
      </c>
      <c r="M58" s="78">
        <f>+'[1]BC TT15'!H54</f>
        <v>500</v>
      </c>
      <c r="N58" s="78">
        <f t="shared" si="12"/>
        <v>0</v>
      </c>
      <c r="O58" s="78">
        <f>+'[1]BC TT15'!K54</f>
        <v>0</v>
      </c>
      <c r="P58" s="78">
        <f>+'[1]BC TT15'!N54</f>
        <v>0</v>
      </c>
      <c r="Q58" s="56"/>
      <c r="R58" s="61"/>
      <c r="S58" s="33"/>
      <c r="T58" s="35"/>
      <c r="U58" s="33"/>
      <c r="V58" s="33"/>
    </row>
    <row r="59" spans="1:34" ht="32.25" customHeight="1" x14ac:dyDescent="0.35">
      <c r="A59" s="174">
        <v>1</v>
      </c>
      <c r="B59" s="157" t="s">
        <v>111</v>
      </c>
      <c r="C59" s="105"/>
      <c r="D59" s="105"/>
      <c r="E59" s="105"/>
      <c r="F59" s="40"/>
      <c r="G59" s="62">
        <v>500</v>
      </c>
      <c r="H59" s="30"/>
      <c r="I59" s="93">
        <f>+'[1]BC TT15'!U55</f>
        <v>0</v>
      </c>
      <c r="J59" s="78">
        <f>+'[1]BC TT15'!I55</f>
        <v>0</v>
      </c>
      <c r="K59" s="78">
        <f t="shared" si="11"/>
        <v>500</v>
      </c>
      <c r="L59" s="78">
        <f>+'[1]BC TT15'!F55</f>
        <v>0</v>
      </c>
      <c r="M59" s="78">
        <f>+'[1]BC TT15'!H55</f>
        <v>500</v>
      </c>
      <c r="N59" s="78">
        <f t="shared" si="12"/>
        <v>0</v>
      </c>
      <c r="O59" s="78">
        <f>+'[1]BC TT15'!K55</f>
        <v>0</v>
      </c>
      <c r="P59" s="78">
        <f>+'[1]BC TT15'!N55</f>
        <v>0</v>
      </c>
      <c r="Q59" s="56"/>
      <c r="R59" s="61"/>
      <c r="S59" s="33"/>
      <c r="T59" s="35"/>
      <c r="U59" s="33"/>
      <c r="V59" s="33"/>
    </row>
    <row r="60" spans="1:34" ht="22.5" customHeight="1" x14ac:dyDescent="0.35">
      <c r="A60" s="134" t="s">
        <v>155</v>
      </c>
      <c r="B60" s="154" t="s">
        <v>393</v>
      </c>
      <c r="C60" s="107"/>
      <c r="D60" s="107"/>
      <c r="E60" s="28"/>
      <c r="F60" s="31"/>
      <c r="G60" s="30">
        <v>100</v>
      </c>
      <c r="H60" s="30"/>
      <c r="I60" s="93">
        <f>+'[1]BC TT15'!U56</f>
        <v>0</v>
      </c>
      <c r="J60" s="78">
        <f>+'[1]BC TT15'!I56</f>
        <v>0</v>
      </c>
      <c r="K60" s="78">
        <f t="shared" si="11"/>
        <v>100</v>
      </c>
      <c r="L60" s="78">
        <f>+'[1]BC TT15'!F56</f>
        <v>0</v>
      </c>
      <c r="M60" s="78">
        <f>+'[1]BC TT15'!H56</f>
        <v>100</v>
      </c>
      <c r="N60" s="78">
        <f t="shared" si="12"/>
        <v>0</v>
      </c>
      <c r="O60" s="78">
        <f>+'[1]BC TT15'!K56</f>
        <v>0</v>
      </c>
      <c r="P60" s="78">
        <f>+'[1]BC TT15'!N56</f>
        <v>0</v>
      </c>
      <c r="Q60" s="56"/>
      <c r="R60" s="61"/>
      <c r="S60" s="33"/>
      <c r="T60" s="35"/>
      <c r="U60" s="33"/>
      <c r="V60" s="33"/>
    </row>
    <row r="61" spans="1:34" s="141" customFormat="1" ht="18" customHeight="1" x14ac:dyDescent="0.35">
      <c r="A61" s="134" t="s">
        <v>162</v>
      </c>
      <c r="B61" s="163" t="s">
        <v>105</v>
      </c>
      <c r="C61" s="165"/>
      <c r="D61" s="165"/>
      <c r="E61" s="165"/>
      <c r="F61" s="165"/>
      <c r="G61" s="38">
        <f>+G62+G68+G72</f>
        <v>27427</v>
      </c>
      <c r="H61" s="38">
        <f t="shared" ref="H61:N61" si="23">+H62+H68+H72</f>
        <v>0</v>
      </c>
      <c r="I61" s="38">
        <f t="shared" si="23"/>
        <v>0</v>
      </c>
      <c r="J61" s="38">
        <f t="shared" si="23"/>
        <v>0</v>
      </c>
      <c r="K61" s="38">
        <f t="shared" si="23"/>
        <v>4300</v>
      </c>
      <c r="L61" s="38">
        <f t="shared" si="23"/>
        <v>0</v>
      </c>
      <c r="M61" s="38">
        <f t="shared" si="23"/>
        <v>4300</v>
      </c>
      <c r="N61" s="38">
        <f t="shared" si="23"/>
        <v>0</v>
      </c>
      <c r="O61" s="78">
        <f>+'[1]BC TT15'!K57</f>
        <v>0</v>
      </c>
      <c r="P61" s="78">
        <f>+'[1]BC TT15'!N57</f>
        <v>0</v>
      </c>
      <c r="Q61" s="59"/>
      <c r="R61" s="60"/>
      <c r="S61" s="34"/>
      <c r="T61" s="36"/>
      <c r="U61" s="34"/>
      <c r="V61" s="34"/>
      <c r="W61" s="132"/>
      <c r="X61" s="132"/>
      <c r="Y61" s="132"/>
      <c r="Z61" s="132"/>
      <c r="AA61" s="132"/>
      <c r="AB61" s="132"/>
      <c r="AC61" s="132"/>
      <c r="AD61" s="132"/>
    </row>
    <row r="62" spans="1:34" ht="18" customHeight="1" x14ac:dyDescent="0.35">
      <c r="A62" s="134" t="s">
        <v>92</v>
      </c>
      <c r="B62" s="154" t="s">
        <v>182</v>
      </c>
      <c r="C62" s="107"/>
      <c r="D62" s="107"/>
      <c r="E62" s="28"/>
      <c r="F62" s="29"/>
      <c r="G62" s="93">
        <f>+G63+G64+G65+G66+G67</f>
        <v>5738</v>
      </c>
      <c r="H62" s="93">
        <f t="shared" ref="H62:N62" si="24">+H63+H64+H65+H66+H67</f>
        <v>0</v>
      </c>
      <c r="I62" s="93">
        <f t="shared" si="24"/>
        <v>0</v>
      </c>
      <c r="J62" s="93">
        <f t="shared" si="24"/>
        <v>0</v>
      </c>
      <c r="K62" s="93">
        <f t="shared" si="24"/>
        <v>2959</v>
      </c>
      <c r="L62" s="93">
        <f t="shared" si="24"/>
        <v>0</v>
      </c>
      <c r="M62" s="93">
        <f t="shared" si="24"/>
        <v>2959</v>
      </c>
      <c r="N62" s="93">
        <f t="shared" si="24"/>
        <v>0</v>
      </c>
      <c r="O62" s="78">
        <f>+'[1]BC TT15'!K58</f>
        <v>0</v>
      </c>
      <c r="P62" s="78">
        <f>+'[1]BC TT15'!N58</f>
        <v>0</v>
      </c>
      <c r="Q62" s="56"/>
      <c r="R62" s="61"/>
      <c r="S62" s="33"/>
      <c r="T62" s="35"/>
      <c r="U62" s="33"/>
      <c r="V62" s="33"/>
      <c r="AH62" s="32"/>
    </row>
    <row r="63" spans="1:34" ht="39" x14ac:dyDescent="0.35">
      <c r="A63" s="105">
        <v>1</v>
      </c>
      <c r="B63" s="161" t="s">
        <v>183</v>
      </c>
      <c r="C63" s="107" t="s">
        <v>457</v>
      </c>
      <c r="D63" s="107" t="s">
        <v>481</v>
      </c>
      <c r="E63" s="107">
        <v>2022</v>
      </c>
      <c r="F63" s="29" t="s">
        <v>482</v>
      </c>
      <c r="G63" s="111">
        <v>700</v>
      </c>
      <c r="H63" s="30"/>
      <c r="I63" s="62">
        <f>+'[1]BC TT15'!U59</f>
        <v>0</v>
      </c>
      <c r="J63" s="78">
        <f>+'[1]BC TT15'!I59</f>
        <v>0</v>
      </c>
      <c r="K63" s="78">
        <f t="shared" si="11"/>
        <v>589</v>
      </c>
      <c r="L63" s="78">
        <f>+'[1]BC TT15'!F59</f>
        <v>0</v>
      </c>
      <c r="M63" s="78">
        <f>+'[1]BC TT15'!H59</f>
        <v>589</v>
      </c>
      <c r="N63" s="78">
        <f t="shared" si="12"/>
        <v>0</v>
      </c>
      <c r="O63" s="78">
        <f>+'[1]BC TT15'!K59</f>
        <v>0</v>
      </c>
      <c r="P63" s="78">
        <f>+'[1]BC TT15'!N59</f>
        <v>0</v>
      </c>
      <c r="Q63" s="39" t="s">
        <v>129</v>
      </c>
      <c r="R63" s="61"/>
      <c r="S63" s="33"/>
      <c r="T63" s="35"/>
      <c r="U63" s="33"/>
      <c r="V63" s="33"/>
    </row>
    <row r="64" spans="1:34" ht="26" x14ac:dyDescent="0.35">
      <c r="A64" s="105">
        <v>2</v>
      </c>
      <c r="B64" s="157" t="s">
        <v>112</v>
      </c>
      <c r="C64" s="107" t="s">
        <v>457</v>
      </c>
      <c r="D64" s="107" t="s">
        <v>481</v>
      </c>
      <c r="E64" s="107">
        <v>2022</v>
      </c>
      <c r="F64" s="29">
        <v>0</v>
      </c>
      <c r="G64" s="61">
        <v>900</v>
      </c>
      <c r="H64" s="30"/>
      <c r="I64" s="93">
        <f>+'[1]BC TT15'!U60</f>
        <v>0</v>
      </c>
      <c r="J64" s="78">
        <f>+'[1]BC TT15'!I60</f>
        <v>0</v>
      </c>
      <c r="K64" s="78">
        <f t="shared" si="11"/>
        <v>745</v>
      </c>
      <c r="L64" s="78">
        <f>+'[1]BC TT15'!F60</f>
        <v>0</v>
      </c>
      <c r="M64" s="78">
        <f>+'[1]BC TT15'!H60</f>
        <v>745</v>
      </c>
      <c r="N64" s="78">
        <f t="shared" si="12"/>
        <v>0</v>
      </c>
      <c r="O64" s="78">
        <f>+'[1]BC TT15'!K60</f>
        <v>0</v>
      </c>
      <c r="P64" s="78">
        <f>+'[1]BC TT15'!N60</f>
        <v>0</v>
      </c>
      <c r="Q64" s="39" t="s">
        <v>129</v>
      </c>
      <c r="R64" s="61"/>
      <c r="S64" s="33"/>
      <c r="T64" s="35"/>
      <c r="U64" s="33"/>
      <c r="V64" s="33"/>
    </row>
    <row r="65" spans="1:31" ht="39" x14ac:dyDescent="0.35">
      <c r="A65" s="105">
        <v>3</v>
      </c>
      <c r="B65" s="161" t="s">
        <v>184</v>
      </c>
      <c r="C65" s="107" t="s">
        <v>457</v>
      </c>
      <c r="D65" s="107" t="s">
        <v>483</v>
      </c>
      <c r="E65" s="107">
        <v>2022</v>
      </c>
      <c r="F65" s="29" t="s">
        <v>484</v>
      </c>
      <c r="G65" s="61">
        <v>200</v>
      </c>
      <c r="H65" s="30"/>
      <c r="I65" s="93">
        <f>+'[1]BC TT15'!U61</f>
        <v>0</v>
      </c>
      <c r="J65" s="78">
        <f>+'[1]BC TT15'!I61</f>
        <v>0</v>
      </c>
      <c r="K65" s="78">
        <f t="shared" si="11"/>
        <v>96</v>
      </c>
      <c r="L65" s="78">
        <f>+'[1]BC TT15'!F61</f>
        <v>0</v>
      </c>
      <c r="M65" s="78">
        <f>+'[1]BC TT15'!H61</f>
        <v>96</v>
      </c>
      <c r="N65" s="78">
        <f t="shared" si="12"/>
        <v>0</v>
      </c>
      <c r="O65" s="78">
        <f>+'[1]BC TT15'!K61</f>
        <v>0</v>
      </c>
      <c r="P65" s="78">
        <f>+'[1]BC TT15'!N61</f>
        <v>0</v>
      </c>
      <c r="Q65" s="39" t="s">
        <v>129</v>
      </c>
      <c r="R65" s="61"/>
      <c r="S65" s="33"/>
      <c r="T65" s="35"/>
      <c r="U65" s="33"/>
      <c r="V65" s="33"/>
    </row>
    <row r="66" spans="1:31" ht="39" x14ac:dyDescent="0.35">
      <c r="A66" s="105">
        <v>4</v>
      </c>
      <c r="B66" s="161" t="s">
        <v>394</v>
      </c>
      <c r="C66" s="107" t="s">
        <v>457</v>
      </c>
      <c r="D66" s="107" t="s">
        <v>485</v>
      </c>
      <c r="E66" s="107">
        <v>2021</v>
      </c>
      <c r="F66" s="29" t="s">
        <v>486</v>
      </c>
      <c r="G66" s="61">
        <v>864</v>
      </c>
      <c r="H66" s="93"/>
      <c r="I66" s="93">
        <f>+'[1]BC TT15'!U62</f>
        <v>0</v>
      </c>
      <c r="J66" s="78">
        <f>+'[1]BC TT15'!I62</f>
        <v>0</v>
      </c>
      <c r="K66" s="78">
        <f t="shared" si="11"/>
        <v>160</v>
      </c>
      <c r="L66" s="78">
        <f>+'[1]BC TT15'!F62</f>
        <v>0</v>
      </c>
      <c r="M66" s="78">
        <f>+'[1]BC TT15'!H62</f>
        <v>160</v>
      </c>
      <c r="N66" s="78">
        <f t="shared" si="12"/>
        <v>0</v>
      </c>
      <c r="O66" s="78">
        <f>+'[1]BC TT15'!K62</f>
        <v>0</v>
      </c>
      <c r="P66" s="78">
        <f>+'[1]BC TT15'!N62</f>
        <v>0</v>
      </c>
      <c r="Q66" s="39" t="s">
        <v>129</v>
      </c>
      <c r="R66" s="61"/>
      <c r="S66" s="33"/>
      <c r="T66" s="35"/>
      <c r="U66" s="33"/>
      <c r="V66" s="33"/>
    </row>
    <row r="67" spans="1:31" ht="26" x14ac:dyDescent="0.35">
      <c r="A67" s="105">
        <v>5</v>
      </c>
      <c r="B67" s="161" t="s">
        <v>380</v>
      </c>
      <c r="C67" s="107" t="s">
        <v>487</v>
      </c>
      <c r="D67" s="103" t="s">
        <v>488</v>
      </c>
      <c r="E67" s="105" t="s">
        <v>471</v>
      </c>
      <c r="F67" s="104" t="s">
        <v>489</v>
      </c>
      <c r="G67" s="112">
        <v>3074</v>
      </c>
      <c r="H67" s="93"/>
      <c r="I67" s="93">
        <f>+'[1]BC TT15'!U63</f>
        <v>0</v>
      </c>
      <c r="J67" s="78">
        <f>+'[1]BC TT15'!I63</f>
        <v>0</v>
      </c>
      <c r="K67" s="78">
        <f t="shared" si="11"/>
        <v>1369</v>
      </c>
      <c r="L67" s="78">
        <f>+'[1]BC TT15'!F63</f>
        <v>0</v>
      </c>
      <c r="M67" s="78">
        <f>+'[1]BC TT15'!H63</f>
        <v>1369</v>
      </c>
      <c r="N67" s="78">
        <f t="shared" si="12"/>
        <v>0</v>
      </c>
      <c r="O67" s="78">
        <f>+'[1]BC TT15'!K63</f>
        <v>0</v>
      </c>
      <c r="P67" s="78">
        <f>+'[1]BC TT15'!N63</f>
        <v>0</v>
      </c>
      <c r="Q67" s="39" t="s">
        <v>129</v>
      </c>
      <c r="R67" s="61"/>
      <c r="S67" s="33"/>
      <c r="T67" s="35"/>
      <c r="U67" s="33"/>
      <c r="V67" s="33"/>
    </row>
    <row r="68" spans="1:31" s="141" customFormat="1" ht="19.5" customHeight="1" x14ac:dyDescent="0.35">
      <c r="A68" s="134" t="s">
        <v>93</v>
      </c>
      <c r="B68" s="154" t="s">
        <v>185</v>
      </c>
      <c r="C68" s="134"/>
      <c r="D68" s="134"/>
      <c r="E68" s="134"/>
      <c r="F68" s="98"/>
      <c r="G68" s="93">
        <f>+G69+G70+G71</f>
        <v>14189</v>
      </c>
      <c r="H68" s="93">
        <f t="shared" ref="H68:N68" si="25">+H69+H70+H71</f>
        <v>0</v>
      </c>
      <c r="I68" s="93">
        <f t="shared" si="25"/>
        <v>0</v>
      </c>
      <c r="J68" s="93">
        <f t="shared" si="25"/>
        <v>0</v>
      </c>
      <c r="K68" s="93">
        <f t="shared" si="25"/>
        <v>991</v>
      </c>
      <c r="L68" s="93">
        <f t="shared" si="25"/>
        <v>0</v>
      </c>
      <c r="M68" s="93">
        <f t="shared" si="25"/>
        <v>991</v>
      </c>
      <c r="N68" s="93">
        <f t="shared" si="25"/>
        <v>0</v>
      </c>
      <c r="O68" s="78">
        <f>+'[1]BC TT15'!K64</f>
        <v>0</v>
      </c>
      <c r="P68" s="78">
        <f>+'[1]BC TT15'!N64</f>
        <v>0</v>
      </c>
      <c r="Q68" s="97"/>
      <c r="R68" s="60"/>
      <c r="S68" s="34"/>
      <c r="T68" s="36"/>
      <c r="U68" s="34"/>
      <c r="V68" s="34"/>
      <c r="W68" s="132"/>
      <c r="X68" s="132"/>
      <c r="Y68" s="132"/>
      <c r="Z68" s="132"/>
      <c r="AA68" s="132"/>
      <c r="AB68" s="132"/>
      <c r="AC68" s="132"/>
      <c r="AD68" s="132"/>
    </row>
    <row r="69" spans="1:31" ht="39" x14ac:dyDescent="0.35">
      <c r="A69" s="105">
        <v>1</v>
      </c>
      <c r="B69" s="157" t="s">
        <v>150</v>
      </c>
      <c r="C69" s="105" t="s">
        <v>149</v>
      </c>
      <c r="D69" s="105" t="s">
        <v>126</v>
      </c>
      <c r="E69" s="105" t="s">
        <v>139</v>
      </c>
      <c r="F69" s="107" t="s">
        <v>490</v>
      </c>
      <c r="G69" s="111">
        <v>9993</v>
      </c>
      <c r="H69" s="93"/>
      <c r="I69" s="93">
        <f>+'[1]BC TT15'!U65</f>
        <v>0</v>
      </c>
      <c r="J69" s="78">
        <f>+'[1]BC TT15'!I65</f>
        <v>0</v>
      </c>
      <c r="K69" s="78">
        <f t="shared" si="11"/>
        <v>181</v>
      </c>
      <c r="L69" s="78">
        <f>+'[1]BC TT15'!F65</f>
        <v>0</v>
      </c>
      <c r="M69" s="78">
        <f>+'[1]BC TT15'!H65</f>
        <v>181</v>
      </c>
      <c r="N69" s="78">
        <f t="shared" si="12"/>
        <v>0</v>
      </c>
      <c r="O69" s="78">
        <f>+'[1]BC TT15'!K65</f>
        <v>0</v>
      </c>
      <c r="P69" s="78">
        <f>+'[1]BC TT15'!N65</f>
        <v>0</v>
      </c>
      <c r="Q69" s="39" t="s">
        <v>129</v>
      </c>
      <c r="R69" s="61"/>
      <c r="S69" s="33"/>
      <c r="T69" s="35"/>
      <c r="U69" s="33"/>
      <c r="V69" s="33"/>
      <c r="AE69" s="166"/>
    </row>
    <row r="70" spans="1:31" ht="39" x14ac:dyDescent="0.35">
      <c r="A70" s="105">
        <v>2</v>
      </c>
      <c r="B70" s="157" t="s">
        <v>151</v>
      </c>
      <c r="C70" s="105" t="s">
        <v>149</v>
      </c>
      <c r="D70" s="105" t="s">
        <v>126</v>
      </c>
      <c r="E70" s="105" t="s">
        <v>139</v>
      </c>
      <c r="F70" s="29" t="s">
        <v>491</v>
      </c>
      <c r="G70" s="111">
        <v>1984</v>
      </c>
      <c r="H70" s="93"/>
      <c r="I70" s="93">
        <f>+'[1]BC TT15'!U66</f>
        <v>0</v>
      </c>
      <c r="J70" s="78">
        <f>+'[1]BC TT15'!I66</f>
        <v>0</v>
      </c>
      <c r="K70" s="78">
        <f t="shared" si="11"/>
        <v>360</v>
      </c>
      <c r="L70" s="78">
        <f>+'[1]BC TT15'!F66</f>
        <v>0</v>
      </c>
      <c r="M70" s="78">
        <f>+'[1]BC TT15'!H66</f>
        <v>360</v>
      </c>
      <c r="N70" s="78">
        <f t="shared" si="12"/>
        <v>0</v>
      </c>
      <c r="O70" s="78">
        <f>+'[1]BC TT15'!K66</f>
        <v>0</v>
      </c>
      <c r="P70" s="78">
        <f>+'[1]BC TT15'!N66</f>
        <v>0</v>
      </c>
      <c r="Q70" s="39" t="s">
        <v>129</v>
      </c>
      <c r="R70" s="61"/>
      <c r="S70" s="33"/>
      <c r="T70" s="35"/>
      <c r="U70" s="33"/>
      <c r="V70" s="33"/>
      <c r="AE70" s="166"/>
    </row>
    <row r="71" spans="1:31" ht="45" customHeight="1" x14ac:dyDescent="0.35">
      <c r="A71" s="105">
        <v>3</v>
      </c>
      <c r="B71" s="157" t="s">
        <v>152</v>
      </c>
      <c r="C71" s="105" t="s">
        <v>467</v>
      </c>
      <c r="D71" s="105" t="s">
        <v>460</v>
      </c>
      <c r="E71" s="105" t="s">
        <v>139</v>
      </c>
      <c r="F71" s="29" t="s">
        <v>492</v>
      </c>
      <c r="G71" s="111">
        <v>2212</v>
      </c>
      <c r="H71" s="93"/>
      <c r="I71" s="93">
        <f>+'[1]BC TT15'!U67</f>
        <v>0</v>
      </c>
      <c r="J71" s="78">
        <f>+'[1]BC TT15'!I67</f>
        <v>0</v>
      </c>
      <c r="K71" s="78">
        <f t="shared" si="11"/>
        <v>450</v>
      </c>
      <c r="L71" s="78">
        <f>+'[1]BC TT15'!F67</f>
        <v>0</v>
      </c>
      <c r="M71" s="78">
        <f>+'[1]BC TT15'!H67</f>
        <v>450</v>
      </c>
      <c r="N71" s="78">
        <f t="shared" si="12"/>
        <v>0</v>
      </c>
      <c r="O71" s="78">
        <f>+'[1]BC TT15'!K67</f>
        <v>0</v>
      </c>
      <c r="P71" s="78">
        <f>+'[1]BC TT15'!N67</f>
        <v>0</v>
      </c>
      <c r="Q71" s="39" t="s">
        <v>129</v>
      </c>
      <c r="R71" s="61"/>
      <c r="S71" s="33"/>
      <c r="T71" s="35"/>
      <c r="U71" s="33"/>
      <c r="V71" s="33"/>
    </row>
    <row r="72" spans="1:31" s="141" customFormat="1" ht="24.75" customHeight="1" x14ac:dyDescent="0.35">
      <c r="A72" s="134" t="s">
        <v>101</v>
      </c>
      <c r="B72" s="154" t="s">
        <v>395</v>
      </c>
      <c r="C72" s="134"/>
      <c r="D72" s="134"/>
      <c r="E72" s="134"/>
      <c r="F72" s="98"/>
      <c r="G72" s="93">
        <f>+G73+G74</f>
        <v>7500</v>
      </c>
      <c r="H72" s="93">
        <f t="shared" ref="H72:N72" si="26">+H73+H74</f>
        <v>0</v>
      </c>
      <c r="I72" s="93">
        <f t="shared" si="26"/>
        <v>0</v>
      </c>
      <c r="J72" s="93">
        <f t="shared" si="26"/>
        <v>0</v>
      </c>
      <c r="K72" s="93">
        <f t="shared" si="26"/>
        <v>350</v>
      </c>
      <c r="L72" s="93">
        <f t="shared" si="26"/>
        <v>0</v>
      </c>
      <c r="M72" s="93">
        <f t="shared" si="26"/>
        <v>350</v>
      </c>
      <c r="N72" s="93">
        <f t="shared" si="26"/>
        <v>0</v>
      </c>
      <c r="O72" s="78">
        <f>+'[1]BC TT15'!K68</f>
        <v>0</v>
      </c>
      <c r="P72" s="78">
        <f>+'[1]BC TT15'!N68</f>
        <v>0</v>
      </c>
      <c r="Q72" s="97"/>
      <c r="R72" s="99"/>
      <c r="S72" s="34"/>
      <c r="T72" s="36"/>
      <c r="U72" s="34"/>
      <c r="V72" s="34"/>
      <c r="W72" s="132"/>
      <c r="X72" s="132"/>
      <c r="Y72" s="132"/>
      <c r="Z72" s="132"/>
      <c r="AA72" s="132"/>
      <c r="AB72" s="132"/>
      <c r="AC72" s="132"/>
      <c r="AD72" s="132"/>
    </row>
    <row r="73" spans="1:31" ht="39" x14ac:dyDescent="0.35">
      <c r="A73" s="105">
        <v>1</v>
      </c>
      <c r="B73" s="157" t="s">
        <v>186</v>
      </c>
      <c r="C73" s="107" t="s">
        <v>226</v>
      </c>
      <c r="D73" s="107" t="s">
        <v>493</v>
      </c>
      <c r="E73" s="107" t="s">
        <v>494</v>
      </c>
      <c r="F73" s="29" t="s">
        <v>496</v>
      </c>
      <c r="G73" s="111">
        <v>5000</v>
      </c>
      <c r="H73" s="93"/>
      <c r="I73" s="93">
        <f>+'[1]BC TT15'!U69</f>
        <v>0</v>
      </c>
      <c r="J73" s="78">
        <f>+'[1]BC TT15'!I69</f>
        <v>0</v>
      </c>
      <c r="K73" s="78">
        <f t="shared" si="11"/>
        <v>100</v>
      </c>
      <c r="L73" s="78">
        <f>+'[1]BC TT15'!F69</f>
        <v>0</v>
      </c>
      <c r="M73" s="78">
        <f>+'[1]BC TT15'!H69</f>
        <v>100</v>
      </c>
      <c r="N73" s="78">
        <f t="shared" si="12"/>
        <v>0</v>
      </c>
      <c r="O73" s="78">
        <f>+'[1]BC TT15'!K69</f>
        <v>0</v>
      </c>
      <c r="P73" s="78">
        <f>+'[1]BC TT15'!N69</f>
        <v>0</v>
      </c>
      <c r="Q73" s="39" t="s">
        <v>129</v>
      </c>
      <c r="R73" s="61"/>
      <c r="S73" s="33"/>
      <c r="T73" s="35"/>
      <c r="U73" s="33"/>
      <c r="V73" s="33"/>
    </row>
    <row r="74" spans="1:31" ht="39" x14ac:dyDescent="0.35">
      <c r="A74" s="105">
        <v>2</v>
      </c>
      <c r="B74" s="157" t="s">
        <v>187</v>
      </c>
      <c r="C74" s="107" t="s">
        <v>457</v>
      </c>
      <c r="D74" s="107" t="s">
        <v>495</v>
      </c>
      <c r="E74" s="107" t="s">
        <v>494</v>
      </c>
      <c r="F74" s="29" t="s">
        <v>497</v>
      </c>
      <c r="G74" s="111">
        <v>2500</v>
      </c>
      <c r="H74" s="93"/>
      <c r="I74" s="93">
        <f>+'[1]BC TT15'!U70</f>
        <v>0</v>
      </c>
      <c r="J74" s="78">
        <f>+'[1]BC TT15'!I70</f>
        <v>0</v>
      </c>
      <c r="K74" s="78">
        <f t="shared" si="11"/>
        <v>250</v>
      </c>
      <c r="L74" s="78">
        <f>+'[1]BC TT15'!F70</f>
        <v>0</v>
      </c>
      <c r="M74" s="78">
        <f>+'[1]BC TT15'!H70</f>
        <v>250</v>
      </c>
      <c r="N74" s="78">
        <f t="shared" si="12"/>
        <v>0</v>
      </c>
      <c r="O74" s="78">
        <f>+'[1]BC TT15'!K70</f>
        <v>0</v>
      </c>
      <c r="P74" s="78">
        <f>+'[1]BC TT15'!N70</f>
        <v>0</v>
      </c>
      <c r="Q74" s="39" t="s">
        <v>129</v>
      </c>
      <c r="R74" s="61"/>
      <c r="S74" s="33"/>
      <c r="T74" s="35"/>
      <c r="U74" s="33"/>
      <c r="V74" s="33"/>
    </row>
    <row r="75" spans="1:31" s="141" customFormat="1" ht="26" x14ac:dyDescent="0.35">
      <c r="A75" s="134">
        <v>4</v>
      </c>
      <c r="B75" s="154" t="s">
        <v>396</v>
      </c>
      <c r="C75" s="134"/>
      <c r="D75" s="134"/>
      <c r="E75" s="134"/>
      <c r="F75" s="98"/>
      <c r="G75" s="93">
        <v>4990</v>
      </c>
      <c r="H75" s="93"/>
      <c r="I75" s="93">
        <f>+'[1]BC TT15'!U71</f>
        <v>0</v>
      </c>
      <c r="J75" s="93">
        <f>+'[1]BC TT15'!V71</f>
        <v>0</v>
      </c>
      <c r="K75" s="77">
        <f t="shared" si="11"/>
        <v>4990</v>
      </c>
      <c r="L75" s="78">
        <f>+'[1]BC TT15'!F71</f>
        <v>0</v>
      </c>
      <c r="M75" s="77">
        <f>+'[1]BC TT15'!H71</f>
        <v>4990</v>
      </c>
      <c r="N75" s="77">
        <f t="shared" si="12"/>
        <v>0</v>
      </c>
      <c r="O75" s="78">
        <f>+'[1]BC TT15'!K71</f>
        <v>0</v>
      </c>
      <c r="P75" s="78">
        <f>+'[1]BC TT15'!N71</f>
        <v>0</v>
      </c>
      <c r="Q75" s="97"/>
      <c r="R75" s="60"/>
      <c r="S75" s="34"/>
      <c r="T75" s="36"/>
      <c r="U75" s="34"/>
      <c r="V75" s="34"/>
      <c r="W75" s="132"/>
      <c r="X75" s="132"/>
      <c r="Y75" s="132"/>
      <c r="Z75" s="132"/>
      <c r="AA75" s="132"/>
      <c r="AB75" s="132"/>
      <c r="AC75" s="132"/>
      <c r="AD75" s="132"/>
      <c r="AE75" s="142"/>
    </row>
    <row r="76" spans="1:31" s="219" customFormat="1" ht="21" customHeight="1" x14ac:dyDescent="0.35">
      <c r="A76" s="208" t="s">
        <v>45</v>
      </c>
      <c r="B76" s="209" t="s">
        <v>188</v>
      </c>
      <c r="C76" s="208"/>
      <c r="D76" s="208"/>
      <c r="E76" s="208"/>
      <c r="F76" s="210"/>
      <c r="G76" s="211">
        <f>+G77+G99</f>
        <v>167334.595</v>
      </c>
      <c r="H76" s="211">
        <f t="shared" ref="H76:N76" si="27">+H77+H99</f>
        <v>0</v>
      </c>
      <c r="I76" s="211">
        <f t="shared" si="27"/>
        <v>70034.616999999998</v>
      </c>
      <c r="J76" s="211">
        <f t="shared" si="27"/>
        <v>66810.054999999993</v>
      </c>
      <c r="K76" s="211">
        <f t="shared" si="27"/>
        <v>61460</v>
      </c>
      <c r="L76" s="211">
        <f t="shared" si="27"/>
        <v>0</v>
      </c>
      <c r="M76" s="211">
        <f t="shared" si="27"/>
        <v>61460</v>
      </c>
      <c r="N76" s="211">
        <f t="shared" si="27"/>
        <v>12736.116</v>
      </c>
      <c r="O76" s="212">
        <f>+'[1]BC TT15'!K72</f>
        <v>0</v>
      </c>
      <c r="P76" s="212">
        <f>+'[1]BC TT15'!N72</f>
        <v>12736.116</v>
      </c>
      <c r="Q76" s="213"/>
      <c r="R76" s="214"/>
      <c r="S76" s="215"/>
      <c r="T76" s="216"/>
      <c r="U76" s="215"/>
      <c r="V76" s="215"/>
      <c r="W76" s="217"/>
      <c r="X76" s="217"/>
      <c r="Y76" s="217"/>
      <c r="Z76" s="217"/>
      <c r="AA76" s="217"/>
      <c r="AB76" s="217"/>
      <c r="AC76" s="217"/>
      <c r="AD76" s="217"/>
      <c r="AE76" s="218"/>
    </row>
    <row r="77" spans="1:31" s="141" customFormat="1" ht="39" x14ac:dyDescent="0.35">
      <c r="A77" s="134" t="s">
        <v>11</v>
      </c>
      <c r="B77" s="154" t="s">
        <v>397</v>
      </c>
      <c r="C77" s="134"/>
      <c r="D77" s="134"/>
      <c r="E77" s="134"/>
      <c r="F77" s="98"/>
      <c r="G77" s="93">
        <f>+G78</f>
        <v>81348.595000000001</v>
      </c>
      <c r="H77" s="93">
        <f t="shared" ref="H77:N77" si="28">+H78</f>
        <v>0</v>
      </c>
      <c r="I77" s="93">
        <f t="shared" si="28"/>
        <v>38005.962999999996</v>
      </c>
      <c r="J77" s="93">
        <f t="shared" si="28"/>
        <v>34045.608</v>
      </c>
      <c r="K77" s="93">
        <f t="shared" si="28"/>
        <v>16605</v>
      </c>
      <c r="L77" s="93">
        <f t="shared" si="28"/>
        <v>0</v>
      </c>
      <c r="M77" s="93">
        <f t="shared" si="28"/>
        <v>16605</v>
      </c>
      <c r="N77" s="93">
        <f t="shared" si="28"/>
        <v>2517</v>
      </c>
      <c r="O77" s="78">
        <f>+'[1]BC TT15'!K73</f>
        <v>0</v>
      </c>
      <c r="P77" s="78">
        <f>+'[1]BC TT15'!N73</f>
        <v>2517</v>
      </c>
      <c r="Q77" s="97"/>
      <c r="R77" s="60"/>
      <c r="S77" s="34"/>
      <c r="T77" s="36"/>
      <c r="U77" s="34"/>
      <c r="V77" s="34"/>
      <c r="W77" s="132"/>
      <c r="X77" s="132"/>
      <c r="Y77" s="132"/>
      <c r="Z77" s="132"/>
      <c r="AA77" s="132"/>
      <c r="AB77" s="132"/>
      <c r="AC77" s="132"/>
      <c r="AD77" s="132"/>
      <c r="AE77" s="142"/>
    </row>
    <row r="78" spans="1:31" s="141" customFormat="1" ht="59.25" customHeight="1" x14ac:dyDescent="0.35">
      <c r="A78" s="134"/>
      <c r="B78" s="154" t="s">
        <v>398</v>
      </c>
      <c r="C78" s="134"/>
      <c r="D78" s="134"/>
      <c r="E78" s="134"/>
      <c r="F78" s="98"/>
      <c r="G78" s="93">
        <f>+G79</f>
        <v>81348.595000000001</v>
      </c>
      <c r="H78" s="93">
        <f t="shared" ref="H78:N78" si="29">+H79</f>
        <v>0</v>
      </c>
      <c r="I78" s="93">
        <f t="shared" si="29"/>
        <v>38005.962999999996</v>
      </c>
      <c r="J78" s="93">
        <f t="shared" si="29"/>
        <v>34045.608</v>
      </c>
      <c r="K78" s="93">
        <f t="shared" si="29"/>
        <v>16605</v>
      </c>
      <c r="L78" s="93">
        <f t="shared" si="29"/>
        <v>0</v>
      </c>
      <c r="M78" s="93">
        <f t="shared" si="29"/>
        <v>16605</v>
      </c>
      <c r="N78" s="93">
        <f t="shared" si="29"/>
        <v>2517</v>
      </c>
      <c r="O78" s="78">
        <f>+'[1]BC TT15'!K74</f>
        <v>0</v>
      </c>
      <c r="P78" s="78">
        <f>+'[1]BC TT15'!N74</f>
        <v>2517</v>
      </c>
      <c r="Q78" s="97"/>
      <c r="R78" s="60"/>
      <c r="S78" s="34"/>
      <c r="T78" s="36"/>
      <c r="U78" s="34"/>
      <c r="V78" s="34"/>
      <c r="W78" s="132"/>
      <c r="X78" s="132"/>
      <c r="Y78" s="132"/>
      <c r="Z78" s="132"/>
      <c r="AA78" s="132"/>
      <c r="AB78" s="132"/>
      <c r="AC78" s="132"/>
      <c r="AD78" s="132"/>
      <c r="AE78" s="142"/>
    </row>
    <row r="79" spans="1:31" ht="23.25" customHeight="1" x14ac:dyDescent="0.35">
      <c r="A79" s="105" t="s">
        <v>92</v>
      </c>
      <c r="B79" s="157" t="s">
        <v>189</v>
      </c>
      <c r="C79" s="105"/>
      <c r="D79" s="105"/>
      <c r="E79" s="105"/>
      <c r="F79" s="40"/>
      <c r="G79" s="93">
        <f>+G80+G88+G94</f>
        <v>81348.595000000001</v>
      </c>
      <c r="H79" s="93">
        <f t="shared" ref="H79:N79" si="30">+H80+H88+H94</f>
        <v>0</v>
      </c>
      <c r="I79" s="93">
        <f t="shared" si="30"/>
        <v>38005.962999999996</v>
      </c>
      <c r="J79" s="93">
        <f t="shared" si="30"/>
        <v>34045.608</v>
      </c>
      <c r="K79" s="93">
        <f t="shared" si="30"/>
        <v>16605</v>
      </c>
      <c r="L79" s="93">
        <f t="shared" si="30"/>
        <v>0</v>
      </c>
      <c r="M79" s="93">
        <f t="shared" si="30"/>
        <v>16605</v>
      </c>
      <c r="N79" s="93">
        <f t="shared" si="30"/>
        <v>2517</v>
      </c>
      <c r="O79" s="78">
        <f>+'[1]BC TT15'!K75</f>
        <v>0</v>
      </c>
      <c r="P79" s="78">
        <f>+'[1]BC TT15'!N75</f>
        <v>2517</v>
      </c>
      <c r="Q79" s="39"/>
      <c r="R79" s="61"/>
      <c r="S79" s="33"/>
      <c r="T79" s="35"/>
      <c r="U79" s="33"/>
      <c r="V79" s="33"/>
      <c r="AE79" s="166"/>
    </row>
    <row r="80" spans="1:31" s="141" customFormat="1" ht="26" x14ac:dyDescent="0.35">
      <c r="A80" s="134"/>
      <c r="B80" s="163" t="s">
        <v>190</v>
      </c>
      <c r="C80" s="134"/>
      <c r="D80" s="134"/>
      <c r="E80" s="134"/>
      <c r="F80" s="134"/>
      <c r="G80" s="93">
        <f>+G81+G82+G83+G84+G85+G86+G87</f>
        <v>38248.095000000008</v>
      </c>
      <c r="H80" s="93">
        <f t="shared" ref="H80:N80" si="31">+H81+H82+H83+H84+H85+H86+H87</f>
        <v>0</v>
      </c>
      <c r="I80" s="93">
        <f t="shared" si="31"/>
        <v>29359.332999999999</v>
      </c>
      <c r="J80" s="93">
        <f t="shared" si="31"/>
        <v>26212.608</v>
      </c>
      <c r="K80" s="93">
        <f t="shared" si="31"/>
        <v>12309</v>
      </c>
      <c r="L80" s="78">
        <f>+'[1]BC TT15'!F76</f>
        <v>0</v>
      </c>
      <c r="M80" s="93">
        <f t="shared" si="31"/>
        <v>12309</v>
      </c>
      <c r="N80" s="93">
        <f t="shared" si="31"/>
        <v>680</v>
      </c>
      <c r="O80" s="78">
        <f>+'[1]BC TT15'!K76</f>
        <v>0</v>
      </c>
      <c r="P80" s="78">
        <f>+'[1]BC TT15'!N76</f>
        <v>680</v>
      </c>
      <c r="Q80" s="59"/>
      <c r="R80" s="60"/>
      <c r="S80" s="34"/>
      <c r="T80" s="36"/>
      <c r="U80" s="34"/>
      <c r="V80" s="34"/>
      <c r="W80" s="132"/>
      <c r="X80" s="132"/>
      <c r="Y80" s="132"/>
      <c r="Z80" s="132"/>
      <c r="AA80" s="132"/>
      <c r="AB80" s="132"/>
      <c r="AC80" s="132"/>
      <c r="AD80" s="132"/>
      <c r="AE80" s="142"/>
    </row>
    <row r="81" spans="1:34" ht="39" x14ac:dyDescent="0.35">
      <c r="A81" s="105">
        <v>1</v>
      </c>
      <c r="B81" s="157" t="s">
        <v>113</v>
      </c>
      <c r="C81" s="105" t="s">
        <v>137</v>
      </c>
      <c r="D81" s="105" t="s">
        <v>451</v>
      </c>
      <c r="E81" s="105" t="s">
        <v>139</v>
      </c>
      <c r="F81" s="105" t="s">
        <v>498</v>
      </c>
      <c r="G81" s="30">
        <v>5307.0659999999998</v>
      </c>
      <c r="H81" s="62"/>
      <c r="I81" s="62">
        <f>+'[1]BC TT15'!U77</f>
        <v>3684.9059999999999</v>
      </c>
      <c r="J81" s="78">
        <f>+'[1]BC TT15'!I77</f>
        <v>3599</v>
      </c>
      <c r="K81" s="78">
        <f t="shared" si="11"/>
        <v>1650</v>
      </c>
      <c r="L81" s="78">
        <f>+'[1]BC TT15'!F77</f>
        <v>0</v>
      </c>
      <c r="M81" s="78">
        <f>+'[1]BC TT15'!H77</f>
        <v>1650</v>
      </c>
      <c r="N81" s="78">
        <f t="shared" si="12"/>
        <v>0</v>
      </c>
      <c r="O81" s="78">
        <f>+'[1]BC TT15'!K77</f>
        <v>0</v>
      </c>
      <c r="P81" s="78">
        <f>+'[1]BC TT15'!N77</f>
        <v>0</v>
      </c>
      <c r="Q81" s="39" t="s">
        <v>129</v>
      </c>
      <c r="R81" s="61"/>
      <c r="S81" s="33"/>
      <c r="T81" s="35"/>
      <c r="U81" s="33"/>
      <c r="V81" s="33"/>
      <c r="AE81" s="166"/>
    </row>
    <row r="82" spans="1:34" ht="39" x14ac:dyDescent="0.35">
      <c r="A82" s="105">
        <v>2</v>
      </c>
      <c r="B82" s="157" t="s">
        <v>114</v>
      </c>
      <c r="C82" s="105" t="s">
        <v>137</v>
      </c>
      <c r="D82" s="105" t="s">
        <v>451</v>
      </c>
      <c r="E82" s="105" t="s">
        <v>139</v>
      </c>
      <c r="F82" s="105" t="s">
        <v>499</v>
      </c>
      <c r="G82" s="30">
        <v>7862.4930000000004</v>
      </c>
      <c r="H82" s="62"/>
      <c r="I82" s="62">
        <f>+'[1]BC TT15'!U78</f>
        <v>5717.2820000000002</v>
      </c>
      <c r="J82" s="78">
        <f>+'[1]BC TT15'!I78</f>
        <v>5120</v>
      </c>
      <c r="K82" s="78">
        <f t="shared" si="11"/>
        <v>2515</v>
      </c>
      <c r="L82" s="78">
        <f>+'[1]BC TT15'!F78</f>
        <v>0</v>
      </c>
      <c r="M82" s="78">
        <f>+'[1]BC TT15'!H78</f>
        <v>2515</v>
      </c>
      <c r="N82" s="78">
        <f t="shared" si="12"/>
        <v>0</v>
      </c>
      <c r="O82" s="78">
        <f>+'[1]BC TT15'!K78</f>
        <v>0</v>
      </c>
      <c r="P82" s="78">
        <f>+'[1]BC TT15'!N78</f>
        <v>0</v>
      </c>
      <c r="Q82" s="39" t="s">
        <v>129</v>
      </c>
      <c r="R82" s="61"/>
      <c r="S82" s="33"/>
      <c r="T82" s="35"/>
      <c r="U82" s="33"/>
      <c r="V82" s="33"/>
      <c r="AE82" s="166"/>
    </row>
    <row r="83" spans="1:34" ht="39" x14ac:dyDescent="0.35">
      <c r="A83" s="105">
        <v>3</v>
      </c>
      <c r="B83" s="157" t="s">
        <v>115</v>
      </c>
      <c r="C83" s="105" t="s">
        <v>137</v>
      </c>
      <c r="D83" s="105" t="s">
        <v>451</v>
      </c>
      <c r="E83" s="105" t="s">
        <v>139</v>
      </c>
      <c r="F83" s="105" t="s">
        <v>500</v>
      </c>
      <c r="G83" s="30">
        <v>7580</v>
      </c>
      <c r="H83" s="62">
        <f t="shared" ref="H83" si="32">+H84+H92+H95+H98+H100+H128</f>
        <v>0</v>
      </c>
      <c r="I83" s="62">
        <f>+'[1]BC TT15'!U79</f>
        <v>5464.2449999999999</v>
      </c>
      <c r="J83" s="78">
        <f>+'[1]BC TT15'!I79</f>
        <v>4750</v>
      </c>
      <c r="K83" s="78">
        <f t="shared" si="11"/>
        <v>2615</v>
      </c>
      <c r="L83" s="78">
        <f>+'[1]BC TT15'!F79</f>
        <v>0</v>
      </c>
      <c r="M83" s="78">
        <f>+'[1]BC TT15'!H79</f>
        <v>2615</v>
      </c>
      <c r="N83" s="78">
        <f t="shared" si="12"/>
        <v>0</v>
      </c>
      <c r="O83" s="78">
        <f>+'[1]BC TT15'!K79</f>
        <v>0</v>
      </c>
      <c r="P83" s="78">
        <f>+'[1]BC TT15'!N79</f>
        <v>0</v>
      </c>
      <c r="Q83" s="39" t="s">
        <v>129</v>
      </c>
      <c r="R83" s="105"/>
      <c r="S83" s="178"/>
      <c r="AH83" s="32"/>
    </row>
    <row r="84" spans="1:34" ht="39" x14ac:dyDescent="0.35">
      <c r="A84" s="105">
        <v>4</v>
      </c>
      <c r="B84" s="157" t="s">
        <v>116</v>
      </c>
      <c r="C84" s="105" t="s">
        <v>137</v>
      </c>
      <c r="D84" s="105" t="s">
        <v>451</v>
      </c>
      <c r="E84" s="105" t="s">
        <v>139</v>
      </c>
      <c r="F84" s="105" t="s">
        <v>501</v>
      </c>
      <c r="G84" s="30">
        <v>6624.9350000000004</v>
      </c>
      <c r="H84" s="62"/>
      <c r="I84" s="62">
        <f>+'[1]BC TT15'!U80</f>
        <v>5626.0339999999997</v>
      </c>
      <c r="J84" s="78">
        <f>+'[1]BC TT15'!I80</f>
        <v>5155</v>
      </c>
      <c r="K84" s="78">
        <f t="shared" si="11"/>
        <v>2007</v>
      </c>
      <c r="L84" s="78">
        <f>+'[1]BC TT15'!F80</f>
        <v>0</v>
      </c>
      <c r="M84" s="78">
        <f>+'[1]BC TT15'!H80</f>
        <v>2007</v>
      </c>
      <c r="N84" s="78">
        <f t="shared" si="12"/>
        <v>680</v>
      </c>
      <c r="O84" s="78">
        <f>+'[1]BC TT15'!K80</f>
        <v>0</v>
      </c>
      <c r="P84" s="78">
        <f>+'[1]BC TT15'!N80</f>
        <v>680</v>
      </c>
      <c r="Q84" s="39" t="s">
        <v>129</v>
      </c>
      <c r="R84" s="105"/>
      <c r="AH84" s="32"/>
    </row>
    <row r="85" spans="1:34" ht="39" x14ac:dyDescent="0.35">
      <c r="A85" s="105">
        <v>5</v>
      </c>
      <c r="B85" s="157" t="s">
        <v>117</v>
      </c>
      <c r="C85" s="105" t="s">
        <v>137</v>
      </c>
      <c r="D85" s="105" t="s">
        <v>451</v>
      </c>
      <c r="E85" s="105" t="s">
        <v>139</v>
      </c>
      <c r="F85" s="105" t="s">
        <v>502</v>
      </c>
      <c r="G85" s="30">
        <v>4000</v>
      </c>
      <c r="H85" s="62"/>
      <c r="I85" s="62">
        <f>+'[1]BC TT15'!U81</f>
        <v>3380.6970000000001</v>
      </c>
      <c r="J85" s="78">
        <f>+'[1]BC TT15'!I81</f>
        <v>3218.6080000000002</v>
      </c>
      <c r="K85" s="78">
        <f t="shared" si="11"/>
        <v>1258</v>
      </c>
      <c r="L85" s="78">
        <f>+'[1]BC TT15'!F81</f>
        <v>0</v>
      </c>
      <c r="M85" s="78">
        <f>+'[1]BC TT15'!H81</f>
        <v>1258</v>
      </c>
      <c r="N85" s="78">
        <f t="shared" si="12"/>
        <v>0</v>
      </c>
      <c r="O85" s="78">
        <f>+'[1]BC TT15'!K81</f>
        <v>0</v>
      </c>
      <c r="P85" s="78">
        <f>+'[1]BC TT15'!N81</f>
        <v>0</v>
      </c>
      <c r="Q85" s="39" t="s">
        <v>129</v>
      </c>
      <c r="R85" s="105"/>
    </row>
    <row r="86" spans="1:34" ht="39" x14ac:dyDescent="0.35">
      <c r="A86" s="103">
        <v>6</v>
      </c>
      <c r="B86" s="180" t="s">
        <v>118</v>
      </c>
      <c r="C86" s="105" t="s">
        <v>137</v>
      </c>
      <c r="D86" s="105" t="s">
        <v>505</v>
      </c>
      <c r="E86" s="105" t="s">
        <v>139</v>
      </c>
      <c r="F86" s="105" t="s">
        <v>503</v>
      </c>
      <c r="G86" s="30">
        <v>2700</v>
      </c>
      <c r="H86" s="62"/>
      <c r="I86" s="62">
        <f>+'[1]BC TT15'!U82</f>
        <v>1834.1769999999999</v>
      </c>
      <c r="J86" s="78">
        <f>+'[1]BC TT15'!I82</f>
        <v>1730</v>
      </c>
      <c r="K86" s="78">
        <f t="shared" si="11"/>
        <v>850</v>
      </c>
      <c r="L86" s="78">
        <f>+'[1]BC TT15'!F82</f>
        <v>0</v>
      </c>
      <c r="M86" s="78">
        <f>+'[1]BC TT15'!H82</f>
        <v>850</v>
      </c>
      <c r="N86" s="78">
        <f t="shared" si="12"/>
        <v>0</v>
      </c>
      <c r="O86" s="78">
        <f>+'[1]BC TT15'!K82</f>
        <v>0</v>
      </c>
      <c r="P86" s="78">
        <f>+'[1]BC TT15'!N82</f>
        <v>0</v>
      </c>
      <c r="Q86" s="181" t="s">
        <v>232</v>
      </c>
      <c r="R86" s="182"/>
    </row>
    <row r="87" spans="1:34" ht="39" x14ac:dyDescent="0.35">
      <c r="A87" s="103">
        <v>7</v>
      </c>
      <c r="B87" s="180" t="s">
        <v>191</v>
      </c>
      <c r="C87" s="105" t="s">
        <v>137</v>
      </c>
      <c r="D87" s="105" t="s">
        <v>505</v>
      </c>
      <c r="E87" s="105" t="s">
        <v>139</v>
      </c>
      <c r="F87" s="105" t="s">
        <v>504</v>
      </c>
      <c r="G87" s="30">
        <v>4173.6009999999997</v>
      </c>
      <c r="H87" s="62"/>
      <c r="I87" s="62">
        <f>+'[1]BC TT15'!U83</f>
        <v>3651.9920000000002</v>
      </c>
      <c r="J87" s="78">
        <f>+'[1]BC TT15'!I83</f>
        <v>2640</v>
      </c>
      <c r="K87" s="78">
        <f t="shared" si="11"/>
        <v>1414</v>
      </c>
      <c r="L87" s="78">
        <f>+'[1]BC TT15'!F83</f>
        <v>0</v>
      </c>
      <c r="M87" s="78">
        <f>+'[1]BC TT15'!H83</f>
        <v>1414</v>
      </c>
      <c r="N87" s="78">
        <f t="shared" si="12"/>
        <v>0</v>
      </c>
      <c r="O87" s="78">
        <f>+'[1]BC TT15'!K83</f>
        <v>0</v>
      </c>
      <c r="P87" s="78">
        <f>+'[1]BC TT15'!N83</f>
        <v>0</v>
      </c>
      <c r="Q87" s="181" t="s">
        <v>232</v>
      </c>
      <c r="R87" s="182"/>
    </row>
    <row r="88" spans="1:34" s="141" customFormat="1" ht="23.25" customHeight="1" x14ac:dyDescent="0.35">
      <c r="A88" s="183"/>
      <c r="B88" s="184" t="s">
        <v>192</v>
      </c>
      <c r="C88" s="134"/>
      <c r="D88" s="134"/>
      <c r="E88" s="134"/>
      <c r="F88" s="134"/>
      <c r="G88" s="93">
        <f>+G89+G90+G91+G92+G93</f>
        <v>19978</v>
      </c>
      <c r="H88" s="93">
        <f t="shared" ref="H88:N88" si="33">+H89+H90+H91+H92+H93</f>
        <v>0</v>
      </c>
      <c r="I88" s="93">
        <f t="shared" si="33"/>
        <v>8555.1570000000011</v>
      </c>
      <c r="J88" s="93">
        <f t="shared" si="33"/>
        <v>7433</v>
      </c>
      <c r="K88" s="93">
        <f t="shared" si="33"/>
        <v>2939</v>
      </c>
      <c r="L88" s="78">
        <f>+'[1]BC TT15'!F84</f>
        <v>0</v>
      </c>
      <c r="M88" s="93">
        <f t="shared" si="33"/>
        <v>2939</v>
      </c>
      <c r="N88" s="93">
        <f t="shared" si="33"/>
        <v>1487</v>
      </c>
      <c r="O88" s="78">
        <f>+'[1]BC TT15'!K84</f>
        <v>0</v>
      </c>
      <c r="P88" s="78">
        <f>+'[1]BC TT15'!N84</f>
        <v>1487</v>
      </c>
      <c r="Q88" s="181"/>
      <c r="R88" s="147"/>
      <c r="T88" s="185"/>
      <c r="W88" s="132"/>
      <c r="X88" s="132"/>
      <c r="Y88" s="132"/>
      <c r="Z88" s="132"/>
      <c r="AA88" s="132"/>
      <c r="AB88" s="132"/>
      <c r="AC88" s="132"/>
      <c r="AD88" s="132"/>
    </row>
    <row r="89" spans="1:34" ht="39" x14ac:dyDescent="0.35">
      <c r="A89" s="103">
        <v>1</v>
      </c>
      <c r="B89" s="180" t="s">
        <v>193</v>
      </c>
      <c r="C89" s="105" t="s">
        <v>148</v>
      </c>
      <c r="D89" s="105" t="s">
        <v>451</v>
      </c>
      <c r="E89" s="105" t="s">
        <v>139</v>
      </c>
      <c r="F89" s="105" t="s">
        <v>507</v>
      </c>
      <c r="G89" s="30">
        <v>5278</v>
      </c>
      <c r="H89" s="62"/>
      <c r="I89" s="62">
        <f>+'[1]BC TT15'!U85</f>
        <v>0</v>
      </c>
      <c r="J89" s="78">
        <f>+'[1]BC TT15'!I85</f>
        <v>0</v>
      </c>
      <c r="K89" s="78">
        <f t="shared" si="11"/>
        <v>362</v>
      </c>
      <c r="L89" s="78">
        <f>+'[1]BC TT15'!F85</f>
        <v>0</v>
      </c>
      <c r="M89" s="78">
        <f>+'[1]BC TT15'!H85</f>
        <v>362</v>
      </c>
      <c r="N89" s="78">
        <f t="shared" si="12"/>
        <v>0</v>
      </c>
      <c r="O89" s="78">
        <f>+'[1]BC TT15'!K85</f>
        <v>0</v>
      </c>
      <c r="P89" s="78">
        <f>+'[1]BC TT15'!N85</f>
        <v>0</v>
      </c>
      <c r="Q89" s="181" t="s">
        <v>232</v>
      </c>
      <c r="R89" s="182"/>
    </row>
    <row r="90" spans="1:34" ht="39" x14ac:dyDescent="0.35">
      <c r="A90" s="105">
        <v>2</v>
      </c>
      <c r="B90" s="100" t="s">
        <v>177</v>
      </c>
      <c r="C90" s="105" t="s">
        <v>506</v>
      </c>
      <c r="D90" s="105" t="s">
        <v>451</v>
      </c>
      <c r="E90" s="105">
        <v>2023</v>
      </c>
      <c r="F90" s="105" t="s">
        <v>508</v>
      </c>
      <c r="G90" s="30">
        <v>5396</v>
      </c>
      <c r="H90" s="62"/>
      <c r="I90" s="62">
        <f>+'[1]BC TT15'!U86</f>
        <v>5286.2030000000004</v>
      </c>
      <c r="J90" s="78">
        <f>+'[1]BC TT15'!I86</f>
        <v>4186</v>
      </c>
      <c r="K90" s="78">
        <f t="shared" si="11"/>
        <v>1125</v>
      </c>
      <c r="L90" s="78">
        <f>+'[1]BC TT15'!F86</f>
        <v>0</v>
      </c>
      <c r="M90" s="78">
        <f>+'[1]BC TT15'!H86</f>
        <v>1125</v>
      </c>
      <c r="N90" s="78">
        <f t="shared" si="12"/>
        <v>1040</v>
      </c>
      <c r="O90" s="78">
        <f>+'[1]BC TT15'!K86</f>
        <v>0</v>
      </c>
      <c r="P90" s="78">
        <f>+'[1]BC TT15'!N86</f>
        <v>1040</v>
      </c>
      <c r="Q90" s="181" t="s">
        <v>232</v>
      </c>
      <c r="R90" s="182"/>
    </row>
    <row r="91" spans="1:34" ht="39" x14ac:dyDescent="0.35">
      <c r="A91" s="105">
        <v>3</v>
      </c>
      <c r="B91" s="180" t="s">
        <v>178</v>
      </c>
      <c r="C91" s="105" t="str">
        <f>C90</f>
        <v>Xã Long Đống</v>
      </c>
      <c r="D91" s="105" t="s">
        <v>451</v>
      </c>
      <c r="E91" s="105">
        <v>2023</v>
      </c>
      <c r="F91" s="105" t="s">
        <v>509</v>
      </c>
      <c r="G91" s="30">
        <v>4304</v>
      </c>
      <c r="H91" s="62"/>
      <c r="I91" s="62">
        <f>+'[1]BC TT15'!U87</f>
        <v>3268.9540000000002</v>
      </c>
      <c r="J91" s="78">
        <f>+'[1]BC TT15'!I87</f>
        <v>3247</v>
      </c>
      <c r="K91" s="78">
        <f t="shared" si="11"/>
        <v>652</v>
      </c>
      <c r="L91" s="78">
        <f>+'[1]BC TT15'!F87</f>
        <v>0</v>
      </c>
      <c r="M91" s="78">
        <f>+'[1]BC TT15'!H87</f>
        <v>652</v>
      </c>
      <c r="N91" s="78">
        <f t="shared" si="12"/>
        <v>447</v>
      </c>
      <c r="O91" s="78">
        <f>+'[1]BC TT15'!K87</f>
        <v>0</v>
      </c>
      <c r="P91" s="78">
        <f>+'[1]BC TT15'!N87</f>
        <v>447</v>
      </c>
      <c r="Q91" s="181" t="s">
        <v>232</v>
      </c>
      <c r="R91" s="182"/>
    </row>
    <row r="92" spans="1:34" ht="39" x14ac:dyDescent="0.35">
      <c r="A92" s="105">
        <v>4</v>
      </c>
      <c r="B92" s="186" t="s">
        <v>179</v>
      </c>
      <c r="C92" s="105" t="str">
        <f>C90</f>
        <v>Xã Long Đống</v>
      </c>
      <c r="D92" s="105" t="s">
        <v>451</v>
      </c>
      <c r="E92" s="105">
        <v>2023</v>
      </c>
      <c r="F92" s="105" t="s">
        <v>510</v>
      </c>
      <c r="G92" s="30">
        <v>2500</v>
      </c>
      <c r="H92" s="62"/>
      <c r="I92" s="62">
        <f>+'[1]BC TT15'!U88</f>
        <v>0</v>
      </c>
      <c r="J92" s="78">
        <f>+'[1]BC TT15'!I88</f>
        <v>0</v>
      </c>
      <c r="K92" s="78">
        <f t="shared" ref="K92:K155" si="34">+L92+M92</f>
        <v>400</v>
      </c>
      <c r="L92" s="78">
        <f>+'[1]BC TT15'!F88</f>
        <v>0</v>
      </c>
      <c r="M92" s="78">
        <f>+'[1]BC TT15'!H88</f>
        <v>400</v>
      </c>
      <c r="N92" s="78">
        <f t="shared" ref="N92:N155" si="35">+O92+P92</f>
        <v>0</v>
      </c>
      <c r="O92" s="78">
        <f>+'[1]BC TT15'!K88</f>
        <v>0</v>
      </c>
      <c r="P92" s="78">
        <f>+'[1]BC TT15'!N88</f>
        <v>0</v>
      </c>
      <c r="Q92" s="181" t="s">
        <v>232</v>
      </c>
      <c r="R92" s="182"/>
      <c r="AH92" s="32"/>
    </row>
    <row r="93" spans="1:34" ht="39" x14ac:dyDescent="0.35">
      <c r="A93" s="105">
        <v>5</v>
      </c>
      <c r="B93" s="187" t="s">
        <v>181</v>
      </c>
      <c r="C93" s="105" t="str">
        <f>C91</f>
        <v>Xã Long Đống</v>
      </c>
      <c r="D93" s="105" t="s">
        <v>451</v>
      </c>
      <c r="E93" s="105">
        <v>2023</v>
      </c>
      <c r="F93" s="105" t="s">
        <v>511</v>
      </c>
      <c r="G93" s="30">
        <v>2500</v>
      </c>
      <c r="H93" s="93"/>
      <c r="I93" s="93">
        <f>+'[1]BC TT15'!U89</f>
        <v>0</v>
      </c>
      <c r="J93" s="78">
        <f>+'[1]BC TT15'!I89</f>
        <v>0</v>
      </c>
      <c r="K93" s="78">
        <f t="shared" si="34"/>
        <v>400</v>
      </c>
      <c r="L93" s="78">
        <f>+'[1]BC TT15'!F89</f>
        <v>0</v>
      </c>
      <c r="M93" s="78">
        <f>+'[1]BC TT15'!H89</f>
        <v>400</v>
      </c>
      <c r="N93" s="78">
        <f t="shared" si="35"/>
        <v>0</v>
      </c>
      <c r="O93" s="78">
        <f>+'[1]BC TT15'!K89</f>
        <v>0</v>
      </c>
      <c r="P93" s="78">
        <f>+'[1]BC TT15'!N89</f>
        <v>0</v>
      </c>
      <c r="Q93" s="181" t="s">
        <v>232</v>
      </c>
      <c r="R93" s="182"/>
    </row>
    <row r="94" spans="1:34" s="141" customFormat="1" ht="26.25" customHeight="1" x14ac:dyDescent="0.35">
      <c r="A94" s="134"/>
      <c r="B94" s="188" t="s">
        <v>399</v>
      </c>
      <c r="C94" s="134"/>
      <c r="D94" s="134"/>
      <c r="E94" s="139"/>
      <c r="F94" s="139"/>
      <c r="G94" s="93">
        <f>+G95+G96+G97+G98</f>
        <v>23122.5</v>
      </c>
      <c r="H94" s="93">
        <f t="shared" ref="H94:N94" si="36">+H95+H96+H97+H98</f>
        <v>0</v>
      </c>
      <c r="I94" s="93">
        <f t="shared" si="36"/>
        <v>91.472999999999999</v>
      </c>
      <c r="J94" s="93">
        <f t="shared" si="36"/>
        <v>400</v>
      </c>
      <c r="K94" s="93">
        <f t="shared" si="36"/>
        <v>1357</v>
      </c>
      <c r="L94" s="78">
        <f>+'[1]BC TT15'!F90</f>
        <v>0</v>
      </c>
      <c r="M94" s="93">
        <f t="shared" si="36"/>
        <v>1357</v>
      </c>
      <c r="N94" s="93">
        <f t="shared" si="36"/>
        <v>350</v>
      </c>
      <c r="O94" s="78">
        <f>+'[1]BC TT15'!K90</f>
        <v>0</v>
      </c>
      <c r="P94" s="78">
        <f>+'[1]BC TT15'!N90</f>
        <v>350</v>
      </c>
      <c r="Q94" s="189"/>
      <c r="R94" s="147"/>
      <c r="T94" s="185"/>
      <c r="W94" s="132"/>
      <c r="X94" s="132"/>
      <c r="Y94" s="132"/>
      <c r="Z94" s="132"/>
      <c r="AA94" s="132"/>
      <c r="AB94" s="132"/>
      <c r="AC94" s="132"/>
      <c r="AD94" s="132"/>
    </row>
    <row r="95" spans="1:34" ht="26" x14ac:dyDescent="0.35">
      <c r="A95" s="105">
        <v>1</v>
      </c>
      <c r="B95" s="157" t="s">
        <v>350</v>
      </c>
      <c r="C95" s="105" t="s">
        <v>227</v>
      </c>
      <c r="D95" s="105" t="s">
        <v>451</v>
      </c>
      <c r="E95" s="105" t="s">
        <v>494</v>
      </c>
      <c r="F95" s="105"/>
      <c r="G95" s="62">
        <v>4550</v>
      </c>
      <c r="H95" s="62">
        <f t="shared" ref="H95" si="37">SUM(H96:H97)</f>
        <v>0</v>
      </c>
      <c r="I95" s="62">
        <f>+'[1]BC TT15'!U91</f>
        <v>0</v>
      </c>
      <c r="J95" s="78">
        <f>+'[1]BC TT15'!I91</f>
        <v>0</v>
      </c>
      <c r="K95" s="78">
        <f t="shared" si="34"/>
        <v>307</v>
      </c>
      <c r="L95" s="78">
        <f>+'[1]BC TT15'!F91</f>
        <v>0</v>
      </c>
      <c r="M95" s="78">
        <f>+'[1]BC TT15'!H91</f>
        <v>307</v>
      </c>
      <c r="N95" s="78">
        <f t="shared" si="35"/>
        <v>0</v>
      </c>
      <c r="O95" s="78">
        <f>+'[1]BC TT15'!K91</f>
        <v>0</v>
      </c>
      <c r="P95" s="78">
        <f>+'[1]BC TT15'!N91</f>
        <v>0</v>
      </c>
      <c r="Q95" s="181" t="s">
        <v>232</v>
      </c>
      <c r="R95" s="105"/>
    </row>
    <row r="96" spans="1:34" ht="26" x14ac:dyDescent="0.35">
      <c r="A96" s="105">
        <v>2</v>
      </c>
      <c r="B96" s="76" t="s">
        <v>351</v>
      </c>
      <c r="C96" s="105" t="s">
        <v>299</v>
      </c>
      <c r="D96" s="105" t="s">
        <v>451</v>
      </c>
      <c r="E96" s="105" t="s">
        <v>494</v>
      </c>
      <c r="F96" s="107"/>
      <c r="G96" s="30">
        <v>5950</v>
      </c>
      <c r="H96" s="93"/>
      <c r="I96" s="93">
        <f>+'[1]BC TT15'!U92</f>
        <v>91.472999999999999</v>
      </c>
      <c r="J96" s="78">
        <f>+'[1]BC TT15'!I92</f>
        <v>400</v>
      </c>
      <c r="K96" s="78">
        <f t="shared" si="34"/>
        <v>350</v>
      </c>
      <c r="L96" s="78">
        <f>+'[1]BC TT15'!F92</f>
        <v>0</v>
      </c>
      <c r="M96" s="78">
        <f>+'[1]BC TT15'!H92</f>
        <v>350</v>
      </c>
      <c r="N96" s="78">
        <f t="shared" si="35"/>
        <v>350</v>
      </c>
      <c r="O96" s="78">
        <f>+'[1]BC TT15'!K92</f>
        <v>0</v>
      </c>
      <c r="P96" s="78">
        <f>+'[1]BC TT15'!N92</f>
        <v>350</v>
      </c>
      <c r="Q96" s="181" t="s">
        <v>232</v>
      </c>
      <c r="R96" s="61"/>
      <c r="S96" s="33"/>
      <c r="T96" s="35"/>
      <c r="U96" s="33"/>
      <c r="V96" s="33"/>
      <c r="AE96" s="166"/>
    </row>
    <row r="97" spans="1:31" ht="26" x14ac:dyDescent="0.35">
      <c r="A97" s="105">
        <v>3</v>
      </c>
      <c r="B97" s="176" t="s">
        <v>352</v>
      </c>
      <c r="C97" s="105" t="s">
        <v>299</v>
      </c>
      <c r="D97" s="105" t="s">
        <v>451</v>
      </c>
      <c r="E97" s="105" t="s">
        <v>494</v>
      </c>
      <c r="F97" s="107"/>
      <c r="G97" s="30">
        <v>6352.5000000000009</v>
      </c>
      <c r="H97" s="93"/>
      <c r="I97" s="93">
        <f>+'[1]BC TT15'!U93</f>
        <v>0</v>
      </c>
      <c r="J97" s="78">
        <f>+'[1]BC TT15'!I93</f>
        <v>0</v>
      </c>
      <c r="K97" s="78">
        <f t="shared" si="34"/>
        <v>350</v>
      </c>
      <c r="L97" s="78">
        <f>+'[1]BC TT15'!F93</f>
        <v>0</v>
      </c>
      <c r="M97" s="78">
        <f>+'[1]BC TT15'!H93</f>
        <v>350</v>
      </c>
      <c r="N97" s="78">
        <f t="shared" si="35"/>
        <v>0</v>
      </c>
      <c r="O97" s="78">
        <f>+'[1]BC TT15'!K93</f>
        <v>0</v>
      </c>
      <c r="P97" s="78">
        <f>+'[1]BC TT15'!N93</f>
        <v>0</v>
      </c>
      <c r="Q97" s="39" t="s">
        <v>129</v>
      </c>
      <c r="R97" s="61"/>
      <c r="S97" s="33"/>
      <c r="T97" s="35"/>
      <c r="U97" s="33"/>
      <c r="V97" s="33"/>
      <c r="AE97" s="166"/>
    </row>
    <row r="98" spans="1:31" ht="26" x14ac:dyDescent="0.35">
      <c r="A98" s="105">
        <v>4</v>
      </c>
      <c r="B98" s="176" t="s">
        <v>353</v>
      </c>
      <c r="C98" s="105" t="s">
        <v>299</v>
      </c>
      <c r="D98" s="105" t="s">
        <v>451</v>
      </c>
      <c r="E98" s="105" t="s">
        <v>494</v>
      </c>
      <c r="F98" s="107"/>
      <c r="G98" s="30">
        <v>6270</v>
      </c>
      <c r="H98" s="62"/>
      <c r="I98" s="62">
        <f>+'[1]BC TT15'!U94</f>
        <v>0</v>
      </c>
      <c r="J98" s="78">
        <f>+'[1]BC TT15'!I94</f>
        <v>0</v>
      </c>
      <c r="K98" s="78">
        <f t="shared" si="34"/>
        <v>350</v>
      </c>
      <c r="L98" s="78">
        <f>+'[1]BC TT15'!F94</f>
        <v>0</v>
      </c>
      <c r="M98" s="78">
        <f>+'[1]BC TT15'!H94</f>
        <v>350</v>
      </c>
      <c r="N98" s="78">
        <f t="shared" si="35"/>
        <v>0</v>
      </c>
      <c r="O98" s="78">
        <f>+'[1]BC TT15'!K94</f>
        <v>0</v>
      </c>
      <c r="P98" s="78">
        <f>+'[1]BC TT15'!N94</f>
        <v>0</v>
      </c>
      <c r="Q98" s="39" t="s">
        <v>129</v>
      </c>
      <c r="R98" s="61"/>
      <c r="S98" s="33"/>
      <c r="T98" s="35"/>
      <c r="U98" s="33"/>
      <c r="V98" s="33"/>
      <c r="AE98" s="166"/>
    </row>
    <row r="99" spans="1:31" s="141" customFormat="1" ht="52" x14ac:dyDescent="0.35">
      <c r="A99" s="134" t="s">
        <v>24</v>
      </c>
      <c r="B99" s="145" t="s">
        <v>400</v>
      </c>
      <c r="C99" s="134"/>
      <c r="D99" s="134"/>
      <c r="E99" s="134"/>
      <c r="F99" s="165"/>
      <c r="G99" s="93">
        <f>+G100+G104+G128+G133</f>
        <v>85986</v>
      </c>
      <c r="H99" s="93">
        <f t="shared" ref="H99:N99" si="38">+H100+H104+H128+H133</f>
        <v>0</v>
      </c>
      <c r="I99" s="93">
        <f t="shared" si="38"/>
        <v>32028.653999999999</v>
      </c>
      <c r="J99" s="93">
        <f t="shared" si="38"/>
        <v>32764.447</v>
      </c>
      <c r="K99" s="93">
        <f t="shared" si="38"/>
        <v>44855</v>
      </c>
      <c r="L99" s="93">
        <f t="shared" si="38"/>
        <v>0</v>
      </c>
      <c r="M99" s="93">
        <f t="shared" si="38"/>
        <v>44855</v>
      </c>
      <c r="N99" s="93">
        <f t="shared" si="38"/>
        <v>10219.116</v>
      </c>
      <c r="O99" s="78">
        <f>+'[1]BC TT15'!K95</f>
        <v>0</v>
      </c>
      <c r="P99" s="78">
        <f>+'[1]BC TT15'!N95</f>
        <v>10219.116</v>
      </c>
      <c r="Q99" s="97"/>
      <c r="R99" s="60"/>
      <c r="S99" s="34"/>
      <c r="T99" s="36"/>
      <c r="U99" s="34"/>
      <c r="V99" s="34"/>
      <c r="W99" s="132"/>
      <c r="X99" s="132"/>
      <c r="Y99" s="132"/>
      <c r="Z99" s="132"/>
      <c r="AA99" s="132"/>
      <c r="AB99" s="132"/>
      <c r="AC99" s="132"/>
      <c r="AD99" s="132"/>
      <c r="AE99" s="142"/>
    </row>
    <row r="100" spans="1:31" s="141" customFormat="1" ht="26" x14ac:dyDescent="0.35">
      <c r="A100" s="134"/>
      <c r="B100" s="145" t="s">
        <v>194</v>
      </c>
      <c r="C100" s="134"/>
      <c r="D100" s="134"/>
      <c r="E100" s="134"/>
      <c r="F100" s="165"/>
      <c r="G100" s="93">
        <f>+G101</f>
        <v>1204</v>
      </c>
      <c r="H100" s="93">
        <f t="shared" ref="H100:N100" si="39">+H101</f>
        <v>0</v>
      </c>
      <c r="I100" s="93">
        <f t="shared" si="39"/>
        <v>0</v>
      </c>
      <c r="J100" s="93">
        <f t="shared" si="39"/>
        <v>0</v>
      </c>
      <c r="K100" s="93">
        <f t="shared" si="39"/>
        <v>1204</v>
      </c>
      <c r="L100" s="93">
        <f t="shared" si="39"/>
        <v>0</v>
      </c>
      <c r="M100" s="93">
        <f t="shared" si="39"/>
        <v>1204</v>
      </c>
      <c r="N100" s="93">
        <f t="shared" si="39"/>
        <v>0</v>
      </c>
      <c r="O100" s="78">
        <f>+'[1]BC TT15'!K96</f>
        <v>0</v>
      </c>
      <c r="P100" s="78">
        <f>+'[1]BC TT15'!N96</f>
        <v>0</v>
      </c>
      <c r="Q100" s="97"/>
      <c r="R100" s="60"/>
      <c r="S100" s="34"/>
      <c r="T100" s="36"/>
      <c r="U100" s="34"/>
      <c r="V100" s="34"/>
      <c r="W100" s="132"/>
      <c r="X100" s="132"/>
      <c r="Y100" s="132"/>
      <c r="Z100" s="132"/>
      <c r="AA100" s="132"/>
      <c r="AB100" s="132"/>
      <c r="AC100" s="132"/>
      <c r="AD100" s="132"/>
      <c r="AE100" s="142"/>
    </row>
    <row r="101" spans="1:31" ht="14" x14ac:dyDescent="0.35">
      <c r="A101" s="105"/>
      <c r="B101" s="190" t="s">
        <v>189</v>
      </c>
      <c r="C101" s="105"/>
      <c r="D101" s="105"/>
      <c r="E101" s="105"/>
      <c r="F101" s="107"/>
      <c r="G101" s="62">
        <f>+G102+G103</f>
        <v>1204</v>
      </c>
      <c r="H101" s="62">
        <f t="shared" ref="H101:N101" si="40">+H102+H103</f>
        <v>0</v>
      </c>
      <c r="I101" s="62">
        <f t="shared" si="40"/>
        <v>0</v>
      </c>
      <c r="J101" s="78">
        <f>+'[1]BC TT15'!I97</f>
        <v>0</v>
      </c>
      <c r="K101" s="62">
        <f t="shared" si="40"/>
        <v>1204</v>
      </c>
      <c r="L101" s="78">
        <f>+'[1]BC TT15'!F97</f>
        <v>0</v>
      </c>
      <c r="M101" s="62">
        <f t="shared" si="40"/>
        <v>1204</v>
      </c>
      <c r="N101" s="62">
        <f t="shared" si="40"/>
        <v>0</v>
      </c>
      <c r="O101" s="78">
        <f>+'[1]BC TT15'!K97</f>
        <v>0</v>
      </c>
      <c r="P101" s="78">
        <f>+'[1]BC TT15'!N97</f>
        <v>0</v>
      </c>
      <c r="Q101" s="39"/>
      <c r="R101" s="61"/>
      <c r="S101" s="33"/>
      <c r="T101" s="35"/>
      <c r="U101" s="33"/>
      <c r="V101" s="33"/>
      <c r="AE101" s="166"/>
    </row>
    <row r="102" spans="1:31" ht="26" x14ac:dyDescent="0.35">
      <c r="A102" s="105">
        <v>1</v>
      </c>
      <c r="B102" s="190" t="s">
        <v>401</v>
      </c>
      <c r="C102" s="105" t="s">
        <v>512</v>
      </c>
      <c r="D102" s="105" t="s">
        <v>513</v>
      </c>
      <c r="E102" s="105">
        <v>2024</v>
      </c>
      <c r="F102" s="107"/>
      <c r="G102" s="62">
        <v>602</v>
      </c>
      <c r="H102" s="62"/>
      <c r="I102" s="62">
        <f>+'[1]BC TT15'!U98</f>
        <v>0</v>
      </c>
      <c r="J102" s="78">
        <f>+'[1]BC TT15'!I98</f>
        <v>0</v>
      </c>
      <c r="K102" s="78">
        <f t="shared" si="34"/>
        <v>602</v>
      </c>
      <c r="L102" s="78">
        <f>+'[1]BC TT15'!F98</f>
        <v>0</v>
      </c>
      <c r="M102" s="78">
        <f>+'[1]BC TT15'!H98</f>
        <v>602</v>
      </c>
      <c r="N102" s="78">
        <f t="shared" si="35"/>
        <v>0</v>
      </c>
      <c r="O102" s="78">
        <f>+'[1]BC TT15'!K98</f>
        <v>0</v>
      </c>
      <c r="P102" s="78">
        <f>+'[1]BC TT15'!N98</f>
        <v>0</v>
      </c>
      <c r="Q102" s="39" t="s">
        <v>446</v>
      </c>
      <c r="R102" s="61"/>
      <c r="S102" s="33"/>
      <c r="T102" s="35"/>
      <c r="U102" s="33"/>
      <c r="V102" s="33"/>
      <c r="AE102" s="166"/>
    </row>
    <row r="103" spans="1:31" ht="26" x14ac:dyDescent="0.35">
      <c r="A103" s="105">
        <v>2</v>
      </c>
      <c r="B103" s="190" t="s">
        <v>402</v>
      </c>
      <c r="C103" s="105" t="s">
        <v>148</v>
      </c>
      <c r="D103" s="105" t="s">
        <v>513</v>
      </c>
      <c r="E103" s="105">
        <v>2024</v>
      </c>
      <c r="F103" s="107"/>
      <c r="G103" s="62">
        <v>602</v>
      </c>
      <c r="H103" s="62"/>
      <c r="I103" s="62">
        <f>+'[1]BC TT15'!U99</f>
        <v>0</v>
      </c>
      <c r="J103" s="78">
        <f>+'[1]BC TT15'!I99</f>
        <v>0</v>
      </c>
      <c r="K103" s="78">
        <f t="shared" si="34"/>
        <v>602</v>
      </c>
      <c r="L103" s="78">
        <f>+'[1]BC TT15'!F99</f>
        <v>0</v>
      </c>
      <c r="M103" s="78">
        <f>+'[1]BC TT15'!H99</f>
        <v>602</v>
      </c>
      <c r="N103" s="78">
        <f t="shared" si="35"/>
        <v>0</v>
      </c>
      <c r="O103" s="78">
        <f>+'[1]BC TT15'!K99</f>
        <v>0</v>
      </c>
      <c r="P103" s="78">
        <f>+'[1]BC TT15'!N99</f>
        <v>0</v>
      </c>
      <c r="Q103" s="39" t="s">
        <v>238</v>
      </c>
      <c r="R103" s="61"/>
      <c r="S103" s="33"/>
      <c r="T103" s="35"/>
      <c r="U103" s="33"/>
      <c r="V103" s="33"/>
      <c r="AE103" s="166"/>
    </row>
    <row r="104" spans="1:31" s="141" customFormat="1" ht="56" x14ac:dyDescent="0.35">
      <c r="A104" s="134"/>
      <c r="B104" s="191" t="s">
        <v>356</v>
      </c>
      <c r="C104" s="134"/>
      <c r="D104" s="134"/>
      <c r="E104" s="134"/>
      <c r="F104" s="165"/>
      <c r="G104" s="93">
        <f>+G105</f>
        <v>66609</v>
      </c>
      <c r="H104" s="93">
        <f t="shared" ref="H104:N104" si="41">+H105</f>
        <v>0</v>
      </c>
      <c r="I104" s="93">
        <f t="shared" si="41"/>
        <v>32028.653999999999</v>
      </c>
      <c r="J104" s="93">
        <f t="shared" si="41"/>
        <v>32764.447</v>
      </c>
      <c r="K104" s="93">
        <f t="shared" si="41"/>
        <v>36004</v>
      </c>
      <c r="L104" s="93">
        <f t="shared" si="41"/>
        <v>0</v>
      </c>
      <c r="M104" s="93">
        <f t="shared" si="41"/>
        <v>36004</v>
      </c>
      <c r="N104" s="93">
        <f t="shared" si="41"/>
        <v>10219.116</v>
      </c>
      <c r="O104" s="78">
        <f>+'[1]BC TT15'!K100</f>
        <v>0</v>
      </c>
      <c r="P104" s="78">
        <f>+'[1]BC TT15'!N100</f>
        <v>10219.116</v>
      </c>
      <c r="Q104" s="97"/>
      <c r="R104" s="60"/>
      <c r="S104" s="34"/>
      <c r="T104" s="36"/>
      <c r="U104" s="34"/>
      <c r="V104" s="34"/>
      <c r="W104" s="132"/>
      <c r="X104" s="132"/>
      <c r="Y104" s="132"/>
      <c r="Z104" s="132"/>
      <c r="AA104" s="132"/>
      <c r="AB104" s="132"/>
      <c r="AC104" s="132"/>
      <c r="AD104" s="132"/>
      <c r="AE104" s="142"/>
    </row>
    <row r="105" spans="1:31" s="141" customFormat="1" ht="14" x14ac:dyDescent="0.35">
      <c r="A105" s="134"/>
      <c r="B105" s="191" t="s">
        <v>403</v>
      </c>
      <c r="C105" s="134"/>
      <c r="D105" s="134"/>
      <c r="E105" s="134"/>
      <c r="F105" s="165"/>
      <c r="G105" s="93">
        <f>+G106</f>
        <v>66609</v>
      </c>
      <c r="H105" s="93">
        <f t="shared" ref="H105:N105" si="42">+H106</f>
        <v>0</v>
      </c>
      <c r="I105" s="93">
        <f t="shared" si="42"/>
        <v>32028.653999999999</v>
      </c>
      <c r="J105" s="93">
        <f t="shared" si="42"/>
        <v>32764.447</v>
      </c>
      <c r="K105" s="93">
        <f t="shared" si="42"/>
        <v>36004</v>
      </c>
      <c r="L105" s="93">
        <f t="shared" si="42"/>
        <v>0</v>
      </c>
      <c r="M105" s="93">
        <f t="shared" si="42"/>
        <v>36004</v>
      </c>
      <c r="N105" s="93">
        <f t="shared" si="42"/>
        <v>10219.116</v>
      </c>
      <c r="O105" s="78">
        <f>+'[1]BC TT15'!K101</f>
        <v>0</v>
      </c>
      <c r="P105" s="78">
        <f>+'[1]BC TT15'!N101</f>
        <v>10219.116</v>
      </c>
      <c r="Q105" s="97"/>
      <c r="R105" s="60"/>
      <c r="S105" s="34"/>
      <c r="T105" s="36"/>
      <c r="U105" s="34"/>
      <c r="V105" s="34"/>
      <c r="W105" s="132"/>
      <c r="X105" s="132"/>
      <c r="Y105" s="132"/>
      <c r="Z105" s="132"/>
      <c r="AA105" s="132"/>
      <c r="AB105" s="132"/>
      <c r="AC105" s="132"/>
      <c r="AD105" s="132"/>
      <c r="AE105" s="142"/>
    </row>
    <row r="106" spans="1:31" s="141" customFormat="1" ht="14" x14ac:dyDescent="0.35">
      <c r="A106" s="134"/>
      <c r="B106" s="191" t="s">
        <v>189</v>
      </c>
      <c r="C106" s="134"/>
      <c r="D106" s="134"/>
      <c r="E106" s="134"/>
      <c r="F106" s="165"/>
      <c r="G106" s="93">
        <f>+G107+G120</f>
        <v>66609</v>
      </c>
      <c r="H106" s="93">
        <f t="shared" ref="H106:N106" si="43">+H107+H120</f>
        <v>0</v>
      </c>
      <c r="I106" s="93">
        <f t="shared" si="43"/>
        <v>32028.653999999999</v>
      </c>
      <c r="J106" s="93">
        <f t="shared" si="43"/>
        <v>32764.447</v>
      </c>
      <c r="K106" s="93">
        <f t="shared" si="43"/>
        <v>36004</v>
      </c>
      <c r="L106" s="93">
        <f t="shared" si="43"/>
        <v>0</v>
      </c>
      <c r="M106" s="93">
        <f t="shared" si="43"/>
        <v>36004</v>
      </c>
      <c r="N106" s="93">
        <f t="shared" si="43"/>
        <v>10219.116</v>
      </c>
      <c r="O106" s="78">
        <f>+'[1]BC TT15'!K102</f>
        <v>0</v>
      </c>
      <c r="P106" s="78">
        <f>+'[1]BC TT15'!N102</f>
        <v>10219.116</v>
      </c>
      <c r="Q106" s="97"/>
      <c r="R106" s="60"/>
      <c r="S106" s="34"/>
      <c r="T106" s="36"/>
      <c r="U106" s="34"/>
      <c r="V106" s="34"/>
      <c r="W106" s="132"/>
      <c r="X106" s="132"/>
      <c r="Y106" s="132"/>
      <c r="Z106" s="132"/>
      <c r="AA106" s="132"/>
      <c r="AB106" s="132"/>
      <c r="AC106" s="132"/>
      <c r="AD106" s="132"/>
      <c r="AE106" s="142"/>
    </row>
    <row r="107" spans="1:31" s="141" customFormat="1" ht="14" x14ac:dyDescent="0.35">
      <c r="A107" s="134"/>
      <c r="B107" s="191" t="s">
        <v>197</v>
      </c>
      <c r="C107" s="134"/>
      <c r="D107" s="134"/>
      <c r="E107" s="134"/>
      <c r="F107" s="165"/>
      <c r="G107" s="93">
        <f>+G108+G109+G110+G111+G112+G113+G114+G115+G116+G117+G118+G119</f>
        <v>55995</v>
      </c>
      <c r="H107" s="93">
        <f t="shared" ref="H107:N107" si="44">+H108+H109+H110+H111+H112+H113+H114+H115+H116+H117+H118+H119</f>
        <v>0</v>
      </c>
      <c r="I107" s="93">
        <f t="shared" si="44"/>
        <v>29675.337</v>
      </c>
      <c r="J107" s="93">
        <f t="shared" si="44"/>
        <v>30514.330999999998</v>
      </c>
      <c r="K107" s="93">
        <f t="shared" si="44"/>
        <v>29092</v>
      </c>
      <c r="L107" s="93">
        <f t="shared" si="44"/>
        <v>0</v>
      </c>
      <c r="M107" s="93">
        <f t="shared" si="44"/>
        <v>29092</v>
      </c>
      <c r="N107" s="93">
        <f t="shared" si="44"/>
        <v>10025</v>
      </c>
      <c r="O107" s="78">
        <f>+'[1]BC TT15'!K103</f>
        <v>0</v>
      </c>
      <c r="P107" s="78">
        <f>+'[1]BC TT15'!N103</f>
        <v>10025</v>
      </c>
      <c r="Q107" s="97"/>
      <c r="R107" s="60"/>
      <c r="S107" s="34"/>
      <c r="T107" s="36"/>
      <c r="U107" s="34"/>
      <c r="V107" s="34"/>
      <c r="W107" s="132"/>
      <c r="X107" s="132"/>
      <c r="Y107" s="132"/>
      <c r="Z107" s="132"/>
      <c r="AA107" s="132"/>
      <c r="AB107" s="132"/>
      <c r="AC107" s="132"/>
      <c r="AD107" s="132"/>
      <c r="AE107" s="142"/>
    </row>
    <row r="108" spans="1:31" ht="28" x14ac:dyDescent="0.35">
      <c r="A108" s="105">
        <v>1</v>
      </c>
      <c r="B108" s="190" t="s">
        <v>404</v>
      </c>
      <c r="C108" s="105" t="s">
        <v>299</v>
      </c>
      <c r="D108" s="105" t="s">
        <v>505</v>
      </c>
      <c r="E108" s="105" t="s">
        <v>480</v>
      </c>
      <c r="F108" s="107"/>
      <c r="G108" s="30">
        <v>4320</v>
      </c>
      <c r="H108" s="62"/>
      <c r="I108" s="62">
        <f>+'[1]BC TT15'!U104</f>
        <v>0</v>
      </c>
      <c r="J108" s="78">
        <f>+'[1]BC TT15'!I104</f>
        <v>0</v>
      </c>
      <c r="K108" s="78">
        <f t="shared" si="34"/>
        <v>1500</v>
      </c>
      <c r="L108" s="78">
        <f>+'[1]BC TT15'!F104</f>
        <v>0</v>
      </c>
      <c r="M108" s="78">
        <f>+'[1]BC TT15'!H104</f>
        <v>1500</v>
      </c>
      <c r="N108" s="78">
        <f t="shared" si="35"/>
        <v>0</v>
      </c>
      <c r="O108" s="78">
        <f>+'[1]BC TT15'!K104</f>
        <v>0</v>
      </c>
      <c r="P108" s="78">
        <f>+'[1]BC TT15'!N104</f>
        <v>0</v>
      </c>
      <c r="Q108" s="39" t="s">
        <v>447</v>
      </c>
      <c r="R108" s="61"/>
      <c r="S108" s="33"/>
      <c r="T108" s="35"/>
      <c r="U108" s="33"/>
      <c r="V108" s="33"/>
      <c r="AE108" s="166"/>
    </row>
    <row r="109" spans="1:31" ht="26" x14ac:dyDescent="0.35">
      <c r="A109" s="105">
        <v>2</v>
      </c>
      <c r="B109" s="190" t="s">
        <v>405</v>
      </c>
      <c r="C109" s="105" t="s">
        <v>299</v>
      </c>
      <c r="D109" s="105" t="s">
        <v>514</v>
      </c>
      <c r="E109" s="105" t="s">
        <v>480</v>
      </c>
      <c r="F109" s="107"/>
      <c r="G109" s="30">
        <v>3465</v>
      </c>
      <c r="H109" s="62"/>
      <c r="I109" s="62">
        <f>+'[1]BC TT15'!U105</f>
        <v>0</v>
      </c>
      <c r="J109" s="78">
        <f>+'[1]BC TT15'!I105</f>
        <v>0</v>
      </c>
      <c r="K109" s="78">
        <f t="shared" si="34"/>
        <v>1500</v>
      </c>
      <c r="L109" s="78">
        <f>+'[1]BC TT15'!F105</f>
        <v>0</v>
      </c>
      <c r="M109" s="78">
        <f>+'[1]BC TT15'!H105</f>
        <v>1500</v>
      </c>
      <c r="N109" s="78">
        <f t="shared" si="35"/>
        <v>0</v>
      </c>
      <c r="O109" s="78">
        <f>+'[1]BC TT15'!K105</f>
        <v>0</v>
      </c>
      <c r="P109" s="78">
        <f>+'[1]BC TT15'!N105</f>
        <v>0</v>
      </c>
      <c r="Q109" s="39" t="s">
        <v>129</v>
      </c>
      <c r="R109" s="61"/>
      <c r="S109" s="33"/>
      <c r="T109" s="35"/>
      <c r="U109" s="33"/>
      <c r="V109" s="33"/>
      <c r="AE109" s="166"/>
    </row>
    <row r="110" spans="1:31" ht="26" x14ac:dyDescent="0.35">
      <c r="A110" s="105">
        <v>3</v>
      </c>
      <c r="B110" s="157" t="s">
        <v>406</v>
      </c>
      <c r="C110" s="105" t="s">
        <v>299</v>
      </c>
      <c r="D110" s="105" t="s">
        <v>514</v>
      </c>
      <c r="E110" s="105" t="s">
        <v>480</v>
      </c>
      <c r="F110" s="107"/>
      <c r="G110" s="30">
        <v>2800</v>
      </c>
      <c r="H110" s="62"/>
      <c r="I110" s="62">
        <f>+'[1]BC TT15'!U106</f>
        <v>0</v>
      </c>
      <c r="J110" s="78">
        <f>+'[1]BC TT15'!I106</f>
        <v>0</v>
      </c>
      <c r="K110" s="78">
        <f t="shared" si="34"/>
        <v>2000</v>
      </c>
      <c r="L110" s="78">
        <f>+'[1]BC TT15'!F106</f>
        <v>0</v>
      </c>
      <c r="M110" s="78">
        <f>+'[1]BC TT15'!H106</f>
        <v>2000</v>
      </c>
      <c r="N110" s="78">
        <f t="shared" si="35"/>
        <v>0</v>
      </c>
      <c r="O110" s="78">
        <f>+'[1]BC TT15'!K106</f>
        <v>0</v>
      </c>
      <c r="P110" s="78">
        <f>+'[1]BC TT15'!N106</f>
        <v>0</v>
      </c>
      <c r="Q110" s="39" t="s">
        <v>129</v>
      </c>
      <c r="R110" s="61"/>
      <c r="S110" s="33"/>
      <c r="T110" s="35"/>
      <c r="U110" s="33"/>
      <c r="V110" s="33"/>
      <c r="AE110" s="166"/>
    </row>
    <row r="111" spans="1:31" ht="28" x14ac:dyDescent="0.35">
      <c r="A111" s="105">
        <v>4</v>
      </c>
      <c r="B111" s="190" t="s">
        <v>407</v>
      </c>
      <c r="C111" s="103" t="s">
        <v>148</v>
      </c>
      <c r="D111" s="105" t="s">
        <v>505</v>
      </c>
      <c r="E111" s="105">
        <v>2024</v>
      </c>
      <c r="F111" s="107"/>
      <c r="G111" s="30">
        <v>500</v>
      </c>
      <c r="H111" s="62"/>
      <c r="I111" s="62">
        <f>+'[1]BC TT15'!U107</f>
        <v>0</v>
      </c>
      <c r="J111" s="78">
        <f>+'[1]BC TT15'!I107</f>
        <v>0</v>
      </c>
      <c r="K111" s="78">
        <f t="shared" si="34"/>
        <v>500</v>
      </c>
      <c r="L111" s="78">
        <f>+'[1]BC TT15'!F107</f>
        <v>0</v>
      </c>
      <c r="M111" s="78">
        <f>+'[1]BC TT15'!H107</f>
        <v>500</v>
      </c>
      <c r="N111" s="78">
        <f t="shared" si="35"/>
        <v>0</v>
      </c>
      <c r="O111" s="78">
        <f>+'[1]BC TT15'!K107</f>
        <v>0</v>
      </c>
      <c r="P111" s="78">
        <f>+'[1]BC TT15'!N107</f>
        <v>0</v>
      </c>
      <c r="Q111" s="39" t="s">
        <v>129</v>
      </c>
      <c r="R111" s="61"/>
      <c r="S111" s="33"/>
      <c r="T111" s="35"/>
      <c r="U111" s="33"/>
      <c r="V111" s="33"/>
      <c r="AE111" s="166"/>
    </row>
    <row r="112" spans="1:31" ht="26" x14ac:dyDescent="0.35">
      <c r="A112" s="105">
        <v>5</v>
      </c>
      <c r="B112" s="190" t="s">
        <v>408</v>
      </c>
      <c r="C112" s="103" t="s">
        <v>148</v>
      </c>
      <c r="D112" s="105" t="s">
        <v>513</v>
      </c>
      <c r="E112" s="105">
        <v>2024</v>
      </c>
      <c r="F112" s="107"/>
      <c r="G112" s="30">
        <v>1000</v>
      </c>
      <c r="H112" s="62"/>
      <c r="I112" s="62">
        <f>+'[1]BC TT15'!U108</f>
        <v>0</v>
      </c>
      <c r="J112" s="78">
        <f>+'[1]BC TT15'!I108</f>
        <v>250</v>
      </c>
      <c r="K112" s="78">
        <f t="shared" si="34"/>
        <v>700</v>
      </c>
      <c r="L112" s="78">
        <f>+'[1]BC TT15'!F108</f>
        <v>0</v>
      </c>
      <c r="M112" s="78">
        <f>+'[1]BC TT15'!H108</f>
        <v>700</v>
      </c>
      <c r="N112" s="78">
        <f t="shared" si="35"/>
        <v>250</v>
      </c>
      <c r="O112" s="78">
        <f>+'[1]BC TT15'!K108</f>
        <v>0</v>
      </c>
      <c r="P112" s="78">
        <f>+'[1]BC TT15'!N108</f>
        <v>250</v>
      </c>
      <c r="Q112" s="39" t="s">
        <v>129</v>
      </c>
      <c r="R112" s="61"/>
      <c r="S112" s="33"/>
      <c r="T112" s="35"/>
      <c r="U112" s="33"/>
      <c r="V112" s="33"/>
      <c r="AE112" s="166"/>
    </row>
    <row r="113" spans="1:31" ht="26" x14ac:dyDescent="0.35">
      <c r="A113" s="105">
        <v>6</v>
      </c>
      <c r="B113" s="190" t="s">
        <v>409</v>
      </c>
      <c r="C113" s="103" t="s">
        <v>148</v>
      </c>
      <c r="D113" s="105" t="s">
        <v>513</v>
      </c>
      <c r="E113" s="105">
        <v>2024</v>
      </c>
      <c r="F113" s="107"/>
      <c r="G113" s="30">
        <v>1000</v>
      </c>
      <c r="H113" s="62"/>
      <c r="I113" s="62">
        <f>+'[1]BC TT15'!U109</f>
        <v>0</v>
      </c>
      <c r="J113" s="78">
        <f>+'[1]BC TT15'!I109</f>
        <v>254</v>
      </c>
      <c r="K113" s="78">
        <f t="shared" si="34"/>
        <v>700</v>
      </c>
      <c r="L113" s="78">
        <f>+'[1]BC TT15'!F109</f>
        <v>0</v>
      </c>
      <c r="M113" s="78">
        <f>+'[1]BC TT15'!H109</f>
        <v>700</v>
      </c>
      <c r="N113" s="78">
        <f t="shared" si="35"/>
        <v>254</v>
      </c>
      <c r="O113" s="78">
        <f>+'[1]BC TT15'!K109</f>
        <v>0</v>
      </c>
      <c r="P113" s="78">
        <f>+'[1]BC TT15'!N109</f>
        <v>254</v>
      </c>
      <c r="Q113" s="39" t="s">
        <v>129</v>
      </c>
      <c r="R113" s="61"/>
      <c r="S113" s="33"/>
      <c r="T113" s="35"/>
      <c r="U113" s="33"/>
      <c r="V113" s="33"/>
      <c r="AE113" s="166"/>
    </row>
    <row r="114" spans="1:31" ht="26" x14ac:dyDescent="0.35">
      <c r="A114" s="105">
        <v>7</v>
      </c>
      <c r="B114" s="190" t="s">
        <v>410</v>
      </c>
      <c r="C114" s="103" t="s">
        <v>148</v>
      </c>
      <c r="D114" s="105" t="s">
        <v>505</v>
      </c>
      <c r="E114" s="105">
        <v>2024</v>
      </c>
      <c r="F114" s="107"/>
      <c r="G114" s="30">
        <v>1800</v>
      </c>
      <c r="H114" s="62"/>
      <c r="I114" s="62">
        <f>+'[1]BC TT15'!U110</f>
        <v>0</v>
      </c>
      <c r="J114" s="78">
        <f>+'[1]BC TT15'!I110</f>
        <v>0</v>
      </c>
      <c r="K114" s="78">
        <f t="shared" si="34"/>
        <v>1800</v>
      </c>
      <c r="L114" s="78">
        <f>+'[1]BC TT15'!F110</f>
        <v>0</v>
      </c>
      <c r="M114" s="78">
        <f>+'[1]BC TT15'!H110</f>
        <v>1800</v>
      </c>
      <c r="N114" s="78">
        <f t="shared" si="35"/>
        <v>0</v>
      </c>
      <c r="O114" s="78">
        <f>+'[1]BC TT15'!K110</f>
        <v>0</v>
      </c>
      <c r="P114" s="78">
        <f>+'[1]BC TT15'!N110</f>
        <v>0</v>
      </c>
      <c r="Q114" s="39" t="s">
        <v>129</v>
      </c>
      <c r="R114" s="61"/>
      <c r="S114" s="33"/>
      <c r="T114" s="35"/>
      <c r="U114" s="33"/>
      <c r="V114" s="33"/>
      <c r="AE114" s="166"/>
    </row>
    <row r="115" spans="1:31" ht="26" x14ac:dyDescent="0.35">
      <c r="A115" s="105">
        <v>8</v>
      </c>
      <c r="B115" s="190" t="s">
        <v>411</v>
      </c>
      <c r="C115" s="105" t="s">
        <v>145</v>
      </c>
      <c r="D115" s="105" t="s">
        <v>505</v>
      </c>
      <c r="E115" s="105" t="s">
        <v>480</v>
      </c>
      <c r="F115" s="107"/>
      <c r="G115" s="30">
        <v>5600</v>
      </c>
      <c r="H115" s="62"/>
      <c r="I115" s="62">
        <f>+'[1]BC TT15'!U111</f>
        <v>0</v>
      </c>
      <c r="J115" s="78">
        <f>+'[1]BC TT15'!I111</f>
        <v>0</v>
      </c>
      <c r="K115" s="78">
        <f t="shared" si="34"/>
        <v>3235</v>
      </c>
      <c r="L115" s="78">
        <f>+'[1]BC TT15'!F111</f>
        <v>0</v>
      </c>
      <c r="M115" s="78">
        <f>+'[1]BC TT15'!H111</f>
        <v>3235</v>
      </c>
      <c r="N115" s="78">
        <f t="shared" si="35"/>
        <v>0</v>
      </c>
      <c r="O115" s="78">
        <f>+'[1]BC TT15'!K111</f>
        <v>0</v>
      </c>
      <c r="P115" s="78">
        <f>+'[1]BC TT15'!N111</f>
        <v>0</v>
      </c>
      <c r="Q115" s="39" t="s">
        <v>129</v>
      </c>
      <c r="R115" s="61"/>
      <c r="S115" s="33"/>
      <c r="T115" s="35"/>
      <c r="U115" s="33"/>
      <c r="V115" s="33"/>
      <c r="AE115" s="166"/>
    </row>
    <row r="116" spans="1:31" ht="39" x14ac:dyDescent="0.35">
      <c r="A116" s="105">
        <v>9</v>
      </c>
      <c r="B116" s="190" t="s">
        <v>412</v>
      </c>
      <c r="C116" s="105" t="s">
        <v>227</v>
      </c>
      <c r="D116" s="105" t="s">
        <v>514</v>
      </c>
      <c r="E116" s="105">
        <v>2024</v>
      </c>
      <c r="F116" s="107" t="s">
        <v>515</v>
      </c>
      <c r="G116" s="30">
        <v>5450</v>
      </c>
      <c r="H116" s="62"/>
      <c r="I116" s="62">
        <f>+'[1]BC TT15'!U112</f>
        <v>8307.5300000000007</v>
      </c>
      <c r="J116" s="78">
        <f>+'[1]BC TT15'!I112</f>
        <v>8367.6450000000004</v>
      </c>
      <c r="K116" s="78">
        <f t="shared" si="34"/>
        <v>3235</v>
      </c>
      <c r="L116" s="78">
        <f>+'[1]BC TT15'!F112</f>
        <v>0</v>
      </c>
      <c r="M116" s="78">
        <f>+'[1]BC TT15'!H112</f>
        <v>3235</v>
      </c>
      <c r="N116" s="78">
        <f t="shared" si="35"/>
        <v>2315</v>
      </c>
      <c r="O116" s="78">
        <f>+'[1]BC TT15'!K112</f>
        <v>0</v>
      </c>
      <c r="P116" s="78">
        <f>+'[1]BC TT15'!N112</f>
        <v>2315</v>
      </c>
      <c r="Q116" s="39" t="s">
        <v>129</v>
      </c>
      <c r="R116" s="61"/>
      <c r="S116" s="33"/>
      <c r="T116" s="35"/>
      <c r="U116" s="33"/>
      <c r="V116" s="33"/>
      <c r="AE116" s="166"/>
    </row>
    <row r="117" spans="1:31" ht="26" x14ac:dyDescent="0.35">
      <c r="A117" s="105">
        <v>10</v>
      </c>
      <c r="B117" s="190" t="s">
        <v>413</v>
      </c>
      <c r="C117" s="105" t="s">
        <v>227</v>
      </c>
      <c r="D117" s="105" t="s">
        <v>514</v>
      </c>
      <c r="E117" s="105" t="s">
        <v>480</v>
      </c>
      <c r="F117" s="107"/>
      <c r="G117" s="30">
        <v>5860</v>
      </c>
      <c r="H117" s="62"/>
      <c r="I117" s="62">
        <f>+'[1]BC TT15'!U113</f>
        <v>202.78800000000001</v>
      </c>
      <c r="J117" s="78">
        <f>+'[1]BC TT15'!I113</f>
        <v>1100</v>
      </c>
      <c r="K117" s="78">
        <f t="shared" si="34"/>
        <v>2000</v>
      </c>
      <c r="L117" s="78">
        <f>+'[1]BC TT15'!F113</f>
        <v>0</v>
      </c>
      <c r="M117" s="78">
        <f>+'[1]BC TT15'!H113</f>
        <v>2000</v>
      </c>
      <c r="N117" s="78">
        <f t="shared" si="35"/>
        <v>1050</v>
      </c>
      <c r="O117" s="78">
        <f>+'[1]BC TT15'!K113</f>
        <v>0</v>
      </c>
      <c r="P117" s="78">
        <f>+'[1]BC TT15'!N113</f>
        <v>1050</v>
      </c>
      <c r="Q117" s="39" t="s">
        <v>129</v>
      </c>
      <c r="R117" s="61"/>
      <c r="S117" s="33"/>
      <c r="T117" s="35"/>
      <c r="U117" s="33"/>
      <c r="V117" s="33"/>
      <c r="AE117" s="166"/>
    </row>
    <row r="118" spans="1:31" ht="39" x14ac:dyDescent="0.35">
      <c r="A118" s="105">
        <v>11</v>
      </c>
      <c r="B118" s="190" t="s">
        <v>203</v>
      </c>
      <c r="C118" s="105" t="s">
        <v>131</v>
      </c>
      <c r="D118" s="105" t="s">
        <v>505</v>
      </c>
      <c r="E118" s="105">
        <v>2024</v>
      </c>
      <c r="F118" s="107" t="s">
        <v>517</v>
      </c>
      <c r="G118" s="30">
        <v>12000</v>
      </c>
      <c r="H118" s="62"/>
      <c r="I118" s="62">
        <f>+'[1]BC TT15'!U114</f>
        <v>10479.941000000001</v>
      </c>
      <c r="J118" s="78">
        <f>+'[1]BC TT15'!I114</f>
        <v>10424.19</v>
      </c>
      <c r="K118" s="78">
        <f t="shared" si="34"/>
        <v>5108</v>
      </c>
      <c r="L118" s="78">
        <f>+'[1]BC TT15'!F114</f>
        <v>0</v>
      </c>
      <c r="M118" s="78">
        <f>+'[1]BC TT15'!H114</f>
        <v>5108</v>
      </c>
      <c r="N118" s="78">
        <f t="shared" si="35"/>
        <v>2626</v>
      </c>
      <c r="O118" s="78">
        <f>+'[1]BC TT15'!K114</f>
        <v>0</v>
      </c>
      <c r="P118" s="78">
        <f>+'[1]BC TT15'!N114</f>
        <v>2626</v>
      </c>
      <c r="Q118" s="39" t="s">
        <v>129</v>
      </c>
      <c r="R118" s="61"/>
      <c r="S118" s="33"/>
      <c r="T118" s="35"/>
      <c r="U118" s="33"/>
      <c r="V118" s="33"/>
      <c r="AE118" s="166"/>
    </row>
    <row r="119" spans="1:31" ht="39" x14ac:dyDescent="0.35">
      <c r="A119" s="105">
        <v>12</v>
      </c>
      <c r="B119" s="190" t="s">
        <v>204</v>
      </c>
      <c r="C119" s="105" t="s">
        <v>228</v>
      </c>
      <c r="D119" s="105" t="s">
        <v>505</v>
      </c>
      <c r="E119" s="105">
        <v>2024</v>
      </c>
      <c r="F119" s="107" t="s">
        <v>516</v>
      </c>
      <c r="G119" s="30">
        <v>12200</v>
      </c>
      <c r="H119" s="93"/>
      <c r="I119" s="93">
        <f>+'[1]BC TT15'!U115</f>
        <v>10685.078</v>
      </c>
      <c r="J119" s="78">
        <f>+'[1]BC TT15'!I115</f>
        <v>10118.495999999999</v>
      </c>
      <c r="K119" s="78">
        <f t="shared" si="34"/>
        <v>6814</v>
      </c>
      <c r="L119" s="78">
        <f>+'[1]BC TT15'!F115</f>
        <v>0</v>
      </c>
      <c r="M119" s="78">
        <f>+'[1]BC TT15'!H115</f>
        <v>6814</v>
      </c>
      <c r="N119" s="78">
        <f t="shared" si="35"/>
        <v>3530</v>
      </c>
      <c r="O119" s="78">
        <f>+'[1]BC TT15'!K115</f>
        <v>0</v>
      </c>
      <c r="P119" s="78">
        <f>+'[1]BC TT15'!N115</f>
        <v>3530</v>
      </c>
      <c r="Q119" s="39" t="s">
        <v>129</v>
      </c>
      <c r="R119" s="61"/>
      <c r="S119" s="33"/>
      <c r="T119" s="35"/>
      <c r="U119" s="33"/>
      <c r="V119" s="33"/>
      <c r="AE119" s="166"/>
    </row>
    <row r="120" spans="1:31" s="141" customFormat="1" ht="14" x14ac:dyDescent="0.35">
      <c r="A120" s="134"/>
      <c r="B120" s="191" t="s">
        <v>205</v>
      </c>
      <c r="C120" s="134"/>
      <c r="D120" s="134"/>
      <c r="E120" s="134"/>
      <c r="F120" s="165"/>
      <c r="G120" s="93">
        <f>+G121+G122+G123+G124+G125+G126+G127</f>
        <v>10614</v>
      </c>
      <c r="H120" s="93">
        <f t="shared" ref="H120:N120" si="45">+H121+H122+H123+H124+H125+H126+H127</f>
        <v>0</v>
      </c>
      <c r="I120" s="93">
        <f t="shared" si="45"/>
        <v>2353.317</v>
      </c>
      <c r="J120" s="93">
        <f t="shared" si="45"/>
        <v>2250.116</v>
      </c>
      <c r="K120" s="93">
        <f t="shared" si="45"/>
        <v>6912</v>
      </c>
      <c r="L120" s="93">
        <f t="shared" si="45"/>
        <v>0</v>
      </c>
      <c r="M120" s="93">
        <f t="shared" si="45"/>
        <v>6912</v>
      </c>
      <c r="N120" s="93">
        <f t="shared" si="45"/>
        <v>194.11600000000001</v>
      </c>
      <c r="O120" s="78">
        <f>+'[1]BC TT15'!K116</f>
        <v>0</v>
      </c>
      <c r="P120" s="78">
        <f>+'[1]BC TT15'!N116</f>
        <v>194.11600000000001</v>
      </c>
      <c r="Q120" s="60"/>
      <c r="R120" s="60"/>
      <c r="S120" s="34"/>
      <c r="T120" s="36"/>
      <c r="U120" s="34"/>
      <c r="V120" s="34"/>
      <c r="W120" s="132"/>
      <c r="X120" s="132"/>
      <c r="Y120" s="132"/>
      <c r="Z120" s="132"/>
      <c r="AA120" s="132"/>
      <c r="AB120" s="132"/>
      <c r="AC120" s="132"/>
      <c r="AD120" s="132"/>
      <c r="AE120" s="142"/>
    </row>
    <row r="121" spans="1:31" ht="26" x14ac:dyDescent="0.35">
      <c r="A121" s="105">
        <v>1</v>
      </c>
      <c r="B121" s="190" t="s">
        <v>414</v>
      </c>
      <c r="C121" s="105" t="s">
        <v>149</v>
      </c>
      <c r="D121" s="105" t="s">
        <v>513</v>
      </c>
      <c r="E121" s="105">
        <v>2024</v>
      </c>
      <c r="F121" s="107"/>
      <c r="G121" s="30">
        <v>1196</v>
      </c>
      <c r="H121" s="93"/>
      <c r="I121" s="93">
        <f>+'[1]BC TT15'!U117</f>
        <v>0</v>
      </c>
      <c r="J121" s="78">
        <f>+'[1]BC TT15'!I117</f>
        <v>0</v>
      </c>
      <c r="K121" s="78">
        <f t="shared" si="34"/>
        <v>600</v>
      </c>
      <c r="L121" s="78">
        <f>+'[1]BC TT15'!F117</f>
        <v>0</v>
      </c>
      <c r="M121" s="78">
        <f>+'[1]BC TT15'!H117</f>
        <v>600</v>
      </c>
      <c r="N121" s="78">
        <f t="shared" si="35"/>
        <v>0</v>
      </c>
      <c r="O121" s="78">
        <f>+'[1]BC TT15'!K117</f>
        <v>0</v>
      </c>
      <c r="P121" s="78">
        <f>+'[1]BC TT15'!N117</f>
        <v>0</v>
      </c>
      <c r="Q121" s="39" t="s">
        <v>239</v>
      </c>
      <c r="R121" s="61"/>
      <c r="S121" s="33"/>
      <c r="T121" s="35"/>
      <c r="U121" s="33"/>
      <c r="V121" s="33"/>
      <c r="AE121" s="166"/>
    </row>
    <row r="122" spans="1:31" ht="26" x14ac:dyDescent="0.35">
      <c r="A122" s="105">
        <v>2</v>
      </c>
      <c r="B122" s="190" t="s">
        <v>415</v>
      </c>
      <c r="C122" s="105" t="s">
        <v>226</v>
      </c>
      <c r="D122" s="105" t="s">
        <v>505</v>
      </c>
      <c r="E122" s="105">
        <v>2024</v>
      </c>
      <c r="F122" s="107"/>
      <c r="G122" s="30">
        <v>2800</v>
      </c>
      <c r="H122" s="93"/>
      <c r="I122" s="93">
        <f>+'[1]BC TT15'!U118</f>
        <v>0</v>
      </c>
      <c r="J122" s="78">
        <f>+'[1]BC TT15'!I118</f>
        <v>0</v>
      </c>
      <c r="K122" s="78">
        <f t="shared" si="34"/>
        <v>1750</v>
      </c>
      <c r="L122" s="78">
        <f>+'[1]BC TT15'!F118</f>
        <v>0</v>
      </c>
      <c r="M122" s="78">
        <f>+'[1]BC TT15'!H118</f>
        <v>1750</v>
      </c>
      <c r="N122" s="78">
        <f t="shared" si="35"/>
        <v>0</v>
      </c>
      <c r="O122" s="78">
        <f>+'[1]BC TT15'!K118</f>
        <v>0</v>
      </c>
      <c r="P122" s="78">
        <f>+'[1]BC TT15'!N118</f>
        <v>0</v>
      </c>
      <c r="Q122" s="39" t="s">
        <v>129</v>
      </c>
      <c r="R122" s="61"/>
      <c r="S122" s="33"/>
      <c r="T122" s="35"/>
      <c r="U122" s="33"/>
      <c r="V122" s="33"/>
      <c r="AE122" s="166"/>
    </row>
    <row r="123" spans="1:31" ht="28" x14ac:dyDescent="0.35">
      <c r="A123" s="105">
        <v>3</v>
      </c>
      <c r="B123" s="190" t="s">
        <v>416</v>
      </c>
      <c r="C123" s="105" t="s">
        <v>137</v>
      </c>
      <c r="D123" s="105" t="s">
        <v>505</v>
      </c>
      <c r="E123" s="105">
        <v>2024</v>
      </c>
      <c r="F123" s="107"/>
      <c r="G123" s="30">
        <v>651</v>
      </c>
      <c r="H123" s="93"/>
      <c r="I123" s="93">
        <f>+'[1]BC TT15'!U119</f>
        <v>0</v>
      </c>
      <c r="J123" s="78">
        <f>+'[1]BC TT15'!I119</f>
        <v>0</v>
      </c>
      <c r="K123" s="78">
        <f t="shared" si="34"/>
        <v>651</v>
      </c>
      <c r="L123" s="78">
        <f>+'[1]BC TT15'!F119</f>
        <v>0</v>
      </c>
      <c r="M123" s="78">
        <f>+'[1]BC TT15'!H119</f>
        <v>651</v>
      </c>
      <c r="N123" s="78">
        <f t="shared" si="35"/>
        <v>0</v>
      </c>
      <c r="O123" s="78">
        <f>+'[1]BC TT15'!K119</f>
        <v>0</v>
      </c>
      <c r="P123" s="78">
        <f>+'[1]BC TT15'!N119</f>
        <v>0</v>
      </c>
      <c r="Q123" s="29" t="s">
        <v>240</v>
      </c>
      <c r="R123" s="61"/>
      <c r="S123" s="33"/>
      <c r="T123" s="35"/>
      <c r="U123" s="33"/>
      <c r="V123" s="33"/>
      <c r="AE123" s="166"/>
    </row>
    <row r="124" spans="1:31" ht="39" x14ac:dyDescent="0.35">
      <c r="A124" s="105">
        <v>4</v>
      </c>
      <c r="B124" s="190" t="s">
        <v>207</v>
      </c>
      <c r="C124" s="105" t="s">
        <v>143</v>
      </c>
      <c r="D124" s="105" t="s">
        <v>505</v>
      </c>
      <c r="E124" s="105">
        <v>2024</v>
      </c>
      <c r="F124" s="107" t="s">
        <v>518</v>
      </c>
      <c r="G124" s="30">
        <v>2332</v>
      </c>
      <c r="H124" s="93"/>
      <c r="I124" s="62">
        <f>+'[1]BC TT15'!U120</f>
        <v>2353.317</v>
      </c>
      <c r="J124" s="78">
        <f>+'[1]BC TT15'!I120</f>
        <v>2250.116</v>
      </c>
      <c r="K124" s="78">
        <f t="shared" si="34"/>
        <v>276</v>
      </c>
      <c r="L124" s="78">
        <f>+'[1]BC TT15'!F120</f>
        <v>0</v>
      </c>
      <c r="M124" s="78">
        <f>+'[1]BC TT15'!H120</f>
        <v>276</v>
      </c>
      <c r="N124" s="78">
        <f t="shared" si="35"/>
        <v>194.11600000000001</v>
      </c>
      <c r="O124" s="78">
        <f>+'[1]BC TT15'!K120</f>
        <v>0</v>
      </c>
      <c r="P124" s="78">
        <f>+'[1]BC TT15'!N120</f>
        <v>194.11600000000001</v>
      </c>
      <c r="Q124" s="39" t="s">
        <v>129</v>
      </c>
      <c r="R124" s="61"/>
      <c r="S124" s="33"/>
      <c r="T124" s="35"/>
      <c r="U124" s="33"/>
      <c r="V124" s="33"/>
      <c r="AE124" s="166"/>
    </row>
    <row r="125" spans="1:31" ht="26" x14ac:dyDescent="0.35">
      <c r="A125" s="105">
        <v>5</v>
      </c>
      <c r="B125" s="190" t="s">
        <v>417</v>
      </c>
      <c r="C125" s="105" t="s">
        <v>143</v>
      </c>
      <c r="D125" s="105" t="s">
        <v>505</v>
      </c>
      <c r="E125" s="105">
        <v>2024</v>
      </c>
      <c r="F125" s="107"/>
      <c r="G125" s="30">
        <v>2332</v>
      </c>
      <c r="H125" s="93"/>
      <c r="I125" s="93">
        <f>+'[1]BC TT15'!U121</f>
        <v>0</v>
      </c>
      <c r="J125" s="78">
        <f>+'[1]BC TT15'!I121</f>
        <v>0</v>
      </c>
      <c r="K125" s="78">
        <f t="shared" si="34"/>
        <v>2332</v>
      </c>
      <c r="L125" s="78">
        <f>+'[1]BC TT15'!F121</f>
        <v>0</v>
      </c>
      <c r="M125" s="78">
        <f>+'[1]BC TT15'!H121</f>
        <v>2332</v>
      </c>
      <c r="N125" s="78">
        <f t="shared" si="35"/>
        <v>0</v>
      </c>
      <c r="O125" s="78">
        <f>+'[1]BC TT15'!K121</f>
        <v>0</v>
      </c>
      <c r="P125" s="78">
        <f>+'[1]BC TT15'!N121</f>
        <v>0</v>
      </c>
      <c r="Q125" s="39" t="s">
        <v>129</v>
      </c>
      <c r="R125" s="61"/>
      <c r="S125" s="33"/>
      <c r="T125" s="35"/>
      <c r="U125" s="33"/>
      <c r="V125" s="33"/>
      <c r="AE125" s="166"/>
    </row>
    <row r="126" spans="1:31" ht="28" x14ac:dyDescent="0.35">
      <c r="A126" s="105">
        <v>6</v>
      </c>
      <c r="B126" s="190" t="s">
        <v>418</v>
      </c>
      <c r="C126" s="105" t="s">
        <v>135</v>
      </c>
      <c r="D126" s="105" t="s">
        <v>505</v>
      </c>
      <c r="E126" s="105">
        <v>2024</v>
      </c>
      <c r="F126" s="107"/>
      <c r="G126" s="30">
        <v>651</v>
      </c>
      <c r="H126" s="93"/>
      <c r="I126" s="93">
        <f>+'[1]BC TT15'!U122</f>
        <v>0</v>
      </c>
      <c r="J126" s="78">
        <f>+'[1]BC TT15'!I122</f>
        <v>0</v>
      </c>
      <c r="K126" s="78">
        <f t="shared" si="34"/>
        <v>651</v>
      </c>
      <c r="L126" s="78">
        <f>+'[1]BC TT15'!F122</f>
        <v>0</v>
      </c>
      <c r="M126" s="78">
        <f>+'[1]BC TT15'!H122</f>
        <v>651</v>
      </c>
      <c r="N126" s="78">
        <f t="shared" si="35"/>
        <v>0</v>
      </c>
      <c r="O126" s="78">
        <f>+'[1]BC TT15'!K122</f>
        <v>0</v>
      </c>
      <c r="P126" s="78">
        <f>+'[1]BC TT15'!N122</f>
        <v>0</v>
      </c>
      <c r="Q126" s="39" t="s">
        <v>129</v>
      </c>
      <c r="R126" s="61"/>
      <c r="S126" s="33"/>
      <c r="T126" s="35"/>
      <c r="U126" s="33"/>
      <c r="V126" s="33"/>
      <c r="AE126" s="166"/>
    </row>
    <row r="127" spans="1:31" ht="28" x14ac:dyDescent="0.35">
      <c r="A127" s="105">
        <v>7</v>
      </c>
      <c r="B127" s="190" t="s">
        <v>419</v>
      </c>
      <c r="C127" s="105" t="s">
        <v>144</v>
      </c>
      <c r="D127" s="105" t="s">
        <v>505</v>
      </c>
      <c r="E127" s="105">
        <v>2024</v>
      </c>
      <c r="F127" s="107"/>
      <c r="G127" s="30">
        <v>652</v>
      </c>
      <c r="H127" s="93"/>
      <c r="I127" s="93">
        <f>+'[1]BC TT15'!U123</f>
        <v>0</v>
      </c>
      <c r="J127" s="78">
        <f>+'[1]BC TT15'!I123</f>
        <v>0</v>
      </c>
      <c r="K127" s="78">
        <f t="shared" si="34"/>
        <v>652</v>
      </c>
      <c r="L127" s="78">
        <f>+'[1]BC TT15'!F123</f>
        <v>0</v>
      </c>
      <c r="M127" s="78">
        <f>+'[1]BC TT15'!H123</f>
        <v>652</v>
      </c>
      <c r="N127" s="78">
        <f t="shared" si="35"/>
        <v>0</v>
      </c>
      <c r="O127" s="78">
        <f>+'[1]BC TT15'!K123</f>
        <v>0</v>
      </c>
      <c r="P127" s="78">
        <f>+'[1]BC TT15'!N123</f>
        <v>0</v>
      </c>
      <c r="Q127" s="39" t="s">
        <v>241</v>
      </c>
      <c r="R127" s="61"/>
      <c r="S127" s="33"/>
      <c r="T127" s="35"/>
      <c r="U127" s="33"/>
      <c r="V127" s="33"/>
      <c r="AE127" s="166"/>
    </row>
    <row r="128" spans="1:31" ht="28" x14ac:dyDescent="0.35">
      <c r="A128" s="105"/>
      <c r="B128" s="191" t="s">
        <v>357</v>
      </c>
      <c r="C128" s="105"/>
      <c r="D128" s="105"/>
      <c r="E128" s="105"/>
      <c r="F128" s="107"/>
      <c r="G128" s="93">
        <f>+G129</f>
        <v>18000</v>
      </c>
      <c r="H128" s="93">
        <f t="shared" ref="H128:N128" si="46">+H129</f>
        <v>0</v>
      </c>
      <c r="I128" s="93">
        <f t="shared" si="46"/>
        <v>0</v>
      </c>
      <c r="J128" s="93">
        <f t="shared" si="46"/>
        <v>0</v>
      </c>
      <c r="K128" s="93">
        <f t="shared" si="46"/>
        <v>7474</v>
      </c>
      <c r="L128" s="93">
        <f t="shared" si="46"/>
        <v>0</v>
      </c>
      <c r="M128" s="93">
        <f t="shared" si="46"/>
        <v>7474</v>
      </c>
      <c r="N128" s="93">
        <f t="shared" si="46"/>
        <v>0</v>
      </c>
      <c r="O128" s="78">
        <f>+'[1]BC TT15'!K124</f>
        <v>0</v>
      </c>
      <c r="P128" s="78">
        <f>+'[1]BC TT15'!N124</f>
        <v>0</v>
      </c>
      <c r="Q128" s="39"/>
      <c r="R128" s="61"/>
      <c r="S128" s="33"/>
      <c r="T128" s="35"/>
      <c r="U128" s="33"/>
      <c r="V128" s="33"/>
      <c r="AE128" s="166"/>
    </row>
    <row r="129" spans="1:35" s="141" customFormat="1" x14ac:dyDescent="0.35">
      <c r="A129" s="134"/>
      <c r="B129" s="154" t="s">
        <v>189</v>
      </c>
      <c r="C129" s="134"/>
      <c r="D129" s="134"/>
      <c r="E129" s="134"/>
      <c r="F129" s="165"/>
      <c r="G129" s="93">
        <f>+G130</f>
        <v>18000</v>
      </c>
      <c r="H129" s="93">
        <f t="shared" ref="H129:N129" si="47">+H130</f>
        <v>0</v>
      </c>
      <c r="I129" s="93">
        <f t="shared" si="47"/>
        <v>0</v>
      </c>
      <c r="J129" s="93">
        <f t="shared" si="47"/>
        <v>0</v>
      </c>
      <c r="K129" s="93">
        <f t="shared" si="47"/>
        <v>7474</v>
      </c>
      <c r="L129" s="93">
        <f t="shared" si="47"/>
        <v>0</v>
      </c>
      <c r="M129" s="93">
        <f t="shared" si="47"/>
        <v>7474</v>
      </c>
      <c r="N129" s="93">
        <f t="shared" si="47"/>
        <v>0</v>
      </c>
      <c r="O129" s="78">
        <f>+'[1]BC TT15'!K125</f>
        <v>0</v>
      </c>
      <c r="P129" s="78">
        <f>+'[1]BC TT15'!N125</f>
        <v>0</v>
      </c>
      <c r="Q129" s="97"/>
      <c r="R129" s="60"/>
      <c r="S129" s="34"/>
      <c r="T129" s="36"/>
      <c r="U129" s="34"/>
      <c r="V129" s="34"/>
      <c r="W129" s="132"/>
      <c r="X129" s="132"/>
      <c r="Y129" s="132"/>
      <c r="Z129" s="132"/>
      <c r="AA129" s="132"/>
      <c r="AB129" s="132"/>
      <c r="AC129" s="132"/>
      <c r="AD129" s="132"/>
      <c r="AE129" s="142"/>
    </row>
    <row r="130" spans="1:35" s="141" customFormat="1" ht="52" x14ac:dyDescent="0.35">
      <c r="A130" s="134" t="s">
        <v>369</v>
      </c>
      <c r="B130" s="145" t="s">
        <v>210</v>
      </c>
      <c r="C130" s="134"/>
      <c r="D130" s="134"/>
      <c r="E130" s="134"/>
      <c r="F130" s="165"/>
      <c r="G130" s="93">
        <f>+G131+G132</f>
        <v>18000</v>
      </c>
      <c r="H130" s="93">
        <f t="shared" ref="H130:N130" si="48">+H131+H132</f>
        <v>0</v>
      </c>
      <c r="I130" s="93">
        <f t="shared" si="48"/>
        <v>0</v>
      </c>
      <c r="J130" s="93">
        <f t="shared" si="48"/>
        <v>0</v>
      </c>
      <c r="K130" s="93">
        <f t="shared" si="48"/>
        <v>7474</v>
      </c>
      <c r="L130" s="93">
        <f t="shared" si="48"/>
        <v>0</v>
      </c>
      <c r="M130" s="93">
        <f t="shared" si="48"/>
        <v>7474</v>
      </c>
      <c r="N130" s="93">
        <f t="shared" si="48"/>
        <v>0</v>
      </c>
      <c r="O130" s="78">
        <f>+'[1]BC TT15'!K126</f>
        <v>0</v>
      </c>
      <c r="P130" s="78">
        <f>+'[1]BC TT15'!N126</f>
        <v>0</v>
      </c>
      <c r="Q130" s="97"/>
      <c r="R130" s="60"/>
      <c r="S130" s="34"/>
      <c r="T130" s="36"/>
      <c r="U130" s="34"/>
      <c r="V130" s="34"/>
      <c r="W130" s="132"/>
      <c r="X130" s="132"/>
      <c r="Y130" s="132"/>
      <c r="Z130" s="132"/>
      <c r="AA130" s="132"/>
      <c r="AB130" s="132"/>
      <c r="AC130" s="132"/>
      <c r="AD130" s="132"/>
      <c r="AE130" s="142"/>
    </row>
    <row r="131" spans="1:35" ht="42.75" customHeight="1" x14ac:dyDescent="0.35">
      <c r="A131" s="105">
        <v>1</v>
      </c>
      <c r="B131" s="157" t="s">
        <v>420</v>
      </c>
      <c r="C131" s="105" t="s">
        <v>227</v>
      </c>
      <c r="D131" s="105" t="s">
        <v>514</v>
      </c>
      <c r="E131" s="105">
        <v>2024</v>
      </c>
      <c r="F131" s="107" t="s">
        <v>515</v>
      </c>
      <c r="G131" s="30">
        <v>8000</v>
      </c>
      <c r="H131" s="62"/>
      <c r="I131" s="62">
        <f>+'[1]BC TT15'!U127</f>
        <v>0</v>
      </c>
      <c r="J131" s="78">
        <f>+'[1]BC TT15'!I127</f>
        <v>0</v>
      </c>
      <c r="K131" s="78">
        <f t="shared" si="34"/>
        <v>2018</v>
      </c>
      <c r="L131" s="78">
        <f>+'[1]BC TT15'!F127</f>
        <v>0</v>
      </c>
      <c r="M131" s="78">
        <f>+'[1]BC TT15'!H127</f>
        <v>2018</v>
      </c>
      <c r="N131" s="78">
        <f t="shared" si="35"/>
        <v>0</v>
      </c>
      <c r="O131" s="78">
        <f>+'[1]BC TT15'!K127</f>
        <v>0</v>
      </c>
      <c r="P131" s="78">
        <f>+'[1]BC TT15'!N127</f>
        <v>0</v>
      </c>
      <c r="Q131" s="39" t="s">
        <v>129</v>
      </c>
      <c r="R131" s="71"/>
      <c r="S131" s="33"/>
      <c r="T131" s="71"/>
      <c r="U131" s="33"/>
      <c r="V131" s="33"/>
      <c r="AE131" s="166"/>
    </row>
    <row r="132" spans="1:35" ht="26" x14ac:dyDescent="0.35">
      <c r="A132" s="105">
        <v>2</v>
      </c>
      <c r="B132" s="157" t="s">
        <v>421</v>
      </c>
      <c r="C132" s="105" t="s">
        <v>228</v>
      </c>
      <c r="D132" s="105" t="s">
        <v>514</v>
      </c>
      <c r="E132" s="105" t="s">
        <v>480</v>
      </c>
      <c r="F132" s="105"/>
      <c r="G132" s="30">
        <v>10000</v>
      </c>
      <c r="H132" s="62"/>
      <c r="I132" s="62">
        <f>+'[1]BC TT15'!U128</f>
        <v>0</v>
      </c>
      <c r="J132" s="78">
        <f>+'[1]BC TT15'!I128</f>
        <v>0</v>
      </c>
      <c r="K132" s="78">
        <f t="shared" si="34"/>
        <v>5456</v>
      </c>
      <c r="L132" s="78">
        <f>+'[1]BC TT15'!F128</f>
        <v>0</v>
      </c>
      <c r="M132" s="78">
        <f>+'[1]BC TT15'!H128</f>
        <v>5456</v>
      </c>
      <c r="N132" s="78">
        <f t="shared" si="35"/>
        <v>0</v>
      </c>
      <c r="O132" s="78">
        <f>+'[1]BC TT15'!K128</f>
        <v>0</v>
      </c>
      <c r="P132" s="78">
        <f>+'[1]BC TT15'!N128</f>
        <v>0</v>
      </c>
      <c r="Q132" s="39" t="s">
        <v>129</v>
      </c>
      <c r="R132" s="71"/>
      <c r="S132" s="33"/>
      <c r="T132" s="71"/>
      <c r="U132" s="33"/>
      <c r="V132" s="33"/>
    </row>
    <row r="133" spans="1:35" s="141" customFormat="1" ht="26" x14ac:dyDescent="0.35">
      <c r="A133" s="134"/>
      <c r="B133" s="154" t="s">
        <v>358</v>
      </c>
      <c r="C133" s="134"/>
      <c r="D133" s="134"/>
      <c r="E133" s="134"/>
      <c r="F133" s="134"/>
      <c r="G133" s="93">
        <f>+G134</f>
        <v>173</v>
      </c>
      <c r="H133" s="93">
        <f t="shared" ref="H133:N133" si="49">+H134</f>
        <v>0</v>
      </c>
      <c r="I133" s="93">
        <f t="shared" si="49"/>
        <v>0</v>
      </c>
      <c r="J133" s="93">
        <f t="shared" si="49"/>
        <v>0</v>
      </c>
      <c r="K133" s="93">
        <f t="shared" si="49"/>
        <v>173</v>
      </c>
      <c r="L133" s="93">
        <f t="shared" si="49"/>
        <v>0</v>
      </c>
      <c r="M133" s="93">
        <f t="shared" si="49"/>
        <v>173</v>
      </c>
      <c r="N133" s="93">
        <f t="shared" si="49"/>
        <v>0</v>
      </c>
      <c r="O133" s="78">
        <f>+'[1]BC TT15'!K129</f>
        <v>0</v>
      </c>
      <c r="P133" s="78">
        <f>+'[1]BC TT15'!N129</f>
        <v>0</v>
      </c>
      <c r="Q133" s="59"/>
      <c r="R133" s="41"/>
      <c r="S133" s="34"/>
      <c r="T133" s="36"/>
      <c r="U133" s="34"/>
      <c r="V133" s="34"/>
      <c r="W133" s="132"/>
      <c r="X133" s="132"/>
      <c r="Y133" s="132"/>
      <c r="Z133" s="132"/>
      <c r="AA133" s="132"/>
      <c r="AB133" s="132"/>
      <c r="AC133" s="132"/>
      <c r="AD133" s="132"/>
      <c r="AH133" s="32"/>
      <c r="AI133" s="32"/>
    </row>
    <row r="134" spans="1:35" ht="21" customHeight="1" x14ac:dyDescent="0.35">
      <c r="A134" s="134"/>
      <c r="B134" s="154" t="s">
        <v>189</v>
      </c>
      <c r="C134" s="26"/>
      <c r="D134" s="26"/>
      <c r="E134" s="43"/>
      <c r="F134" s="67"/>
      <c r="G134" s="93">
        <f>+G135</f>
        <v>173</v>
      </c>
      <c r="H134" s="93">
        <f t="shared" ref="H134:N134" si="50">+H135</f>
        <v>0</v>
      </c>
      <c r="I134" s="93">
        <f t="shared" si="50"/>
        <v>0</v>
      </c>
      <c r="J134" s="93">
        <f t="shared" si="50"/>
        <v>0</v>
      </c>
      <c r="K134" s="93">
        <f t="shared" si="50"/>
        <v>173</v>
      </c>
      <c r="L134" s="93">
        <f t="shared" si="50"/>
        <v>0</v>
      </c>
      <c r="M134" s="93">
        <f t="shared" si="50"/>
        <v>173</v>
      </c>
      <c r="N134" s="93">
        <f t="shared" si="50"/>
        <v>0</v>
      </c>
      <c r="O134" s="78">
        <f>+'[1]BC TT15'!K130</f>
        <v>0</v>
      </c>
      <c r="P134" s="78">
        <f>+'[1]BC TT15'!N130</f>
        <v>0</v>
      </c>
      <c r="Q134" s="56"/>
      <c r="R134" s="29"/>
      <c r="S134" s="33"/>
      <c r="T134" s="35"/>
      <c r="U134" s="33"/>
      <c r="V134" s="33"/>
    </row>
    <row r="135" spans="1:35" ht="30" customHeight="1" x14ac:dyDescent="0.35">
      <c r="A135" s="105" t="s">
        <v>369</v>
      </c>
      <c r="B135" s="180" t="s">
        <v>422</v>
      </c>
      <c r="C135" s="26" t="s">
        <v>519</v>
      </c>
      <c r="D135" s="26"/>
      <c r="E135" s="181">
        <v>2024</v>
      </c>
      <c r="F135" s="181"/>
      <c r="G135" s="93">
        <v>173</v>
      </c>
      <c r="H135" s="93"/>
      <c r="I135" s="93">
        <f>+'[1]BC TT15'!U131</f>
        <v>0</v>
      </c>
      <c r="J135" s="78">
        <f>+'[1]BC TT15'!I131</f>
        <v>0</v>
      </c>
      <c r="K135" s="78">
        <f t="shared" si="34"/>
        <v>173</v>
      </c>
      <c r="L135" s="78">
        <f>+'[1]BC TT15'!F131</f>
        <v>0</v>
      </c>
      <c r="M135" s="78">
        <f>+'[1]BC TT15'!H131</f>
        <v>173</v>
      </c>
      <c r="N135" s="78">
        <f t="shared" si="35"/>
        <v>0</v>
      </c>
      <c r="O135" s="78">
        <f>+'[1]BC TT15'!K131</f>
        <v>0</v>
      </c>
      <c r="P135" s="78">
        <f>+'[1]BC TT15'!N131</f>
        <v>0</v>
      </c>
      <c r="Q135" s="181" t="s">
        <v>447</v>
      </c>
      <c r="R135" s="61"/>
      <c r="S135" s="33"/>
      <c r="T135" s="35"/>
      <c r="U135" s="33"/>
      <c r="V135" s="33"/>
    </row>
    <row r="136" spans="1:35" s="141" customFormat="1" ht="18.75" customHeight="1" x14ac:dyDescent="0.35">
      <c r="A136" s="134" t="s">
        <v>423</v>
      </c>
      <c r="B136" s="184" t="s">
        <v>424</v>
      </c>
      <c r="C136" s="91"/>
      <c r="D136" s="134"/>
      <c r="E136" s="189"/>
      <c r="F136" s="189"/>
      <c r="G136" s="93">
        <f>+G137+G150</f>
        <v>16820.201000000001</v>
      </c>
      <c r="H136" s="93">
        <f t="shared" ref="H136:N136" si="51">+H137+H150</f>
        <v>0</v>
      </c>
      <c r="I136" s="93">
        <f t="shared" si="51"/>
        <v>613.85900000000004</v>
      </c>
      <c r="J136" s="93">
        <f t="shared" si="51"/>
        <v>611.803</v>
      </c>
      <c r="K136" s="93">
        <f t="shared" si="51"/>
        <v>2353.9540000000002</v>
      </c>
      <c r="L136" s="93">
        <f t="shared" si="51"/>
        <v>2353.9540000000002</v>
      </c>
      <c r="M136" s="93">
        <f t="shared" si="51"/>
        <v>0</v>
      </c>
      <c r="N136" s="93">
        <f t="shared" si="51"/>
        <v>194.375</v>
      </c>
      <c r="O136" s="78">
        <f>+'[1]BC TT15'!K132</f>
        <v>194.375</v>
      </c>
      <c r="P136" s="78">
        <f>+'[1]BC TT15'!N132</f>
        <v>0</v>
      </c>
      <c r="Q136" s="189"/>
      <c r="R136" s="60"/>
      <c r="S136" s="34"/>
      <c r="T136" s="36"/>
      <c r="U136" s="34"/>
      <c r="V136" s="34"/>
      <c r="W136" s="132"/>
      <c r="X136" s="132"/>
      <c r="Y136" s="132"/>
      <c r="Z136" s="132"/>
      <c r="AA136" s="132"/>
      <c r="AB136" s="132"/>
      <c r="AC136" s="132"/>
      <c r="AD136" s="132"/>
    </row>
    <row r="137" spans="1:35" s="141" customFormat="1" ht="39" x14ac:dyDescent="0.35">
      <c r="A137" s="134" t="s">
        <v>11</v>
      </c>
      <c r="B137" s="184" t="s">
        <v>425</v>
      </c>
      <c r="C137" s="91"/>
      <c r="D137" s="91"/>
      <c r="E137" s="189"/>
      <c r="F137" s="189"/>
      <c r="G137" s="93">
        <f>+G138</f>
        <v>2771</v>
      </c>
      <c r="H137" s="93">
        <f t="shared" ref="H137:N137" si="52">+H138</f>
        <v>0</v>
      </c>
      <c r="I137" s="93">
        <f t="shared" si="52"/>
        <v>0</v>
      </c>
      <c r="J137" s="93">
        <f t="shared" si="52"/>
        <v>0</v>
      </c>
      <c r="K137" s="93">
        <f t="shared" si="52"/>
        <v>133.31200000000001</v>
      </c>
      <c r="L137" s="93">
        <f t="shared" si="52"/>
        <v>133.31200000000001</v>
      </c>
      <c r="M137" s="93">
        <f t="shared" si="52"/>
        <v>0</v>
      </c>
      <c r="N137" s="93">
        <f t="shared" si="52"/>
        <v>0</v>
      </c>
      <c r="O137" s="78">
        <f>+'[1]BC TT15'!K133</f>
        <v>0</v>
      </c>
      <c r="P137" s="78">
        <f>+'[1]BC TT15'!N133</f>
        <v>0</v>
      </c>
      <c r="Q137" s="189"/>
      <c r="R137" s="60"/>
      <c r="S137" s="34"/>
      <c r="T137" s="36"/>
      <c r="U137" s="34"/>
      <c r="V137" s="34"/>
      <c r="W137" s="132"/>
      <c r="X137" s="132"/>
      <c r="Y137" s="132"/>
      <c r="Z137" s="132"/>
      <c r="AA137" s="132"/>
      <c r="AB137" s="132"/>
      <c r="AC137" s="132"/>
      <c r="AD137" s="132"/>
      <c r="AE137" s="142"/>
    </row>
    <row r="138" spans="1:35" s="141" customFormat="1" ht="21" customHeight="1" x14ac:dyDescent="0.35">
      <c r="A138" s="134"/>
      <c r="B138" s="154" t="s">
        <v>189</v>
      </c>
      <c r="C138" s="91"/>
      <c r="D138" s="91"/>
      <c r="E138" s="189"/>
      <c r="F138" s="189"/>
      <c r="G138" s="93">
        <f>+G139+G143+G147</f>
        <v>2771</v>
      </c>
      <c r="H138" s="93">
        <f t="shared" ref="H138:N138" si="53">+H139+H143+H147</f>
        <v>0</v>
      </c>
      <c r="I138" s="93">
        <f t="shared" si="53"/>
        <v>0</v>
      </c>
      <c r="J138" s="78">
        <f>+'[1]BC TT15'!I134</f>
        <v>0</v>
      </c>
      <c r="K138" s="93">
        <f t="shared" si="53"/>
        <v>133.31200000000001</v>
      </c>
      <c r="L138" s="93">
        <f t="shared" si="53"/>
        <v>133.31200000000001</v>
      </c>
      <c r="M138" s="93">
        <f t="shared" si="53"/>
        <v>0</v>
      </c>
      <c r="N138" s="93">
        <f t="shared" si="53"/>
        <v>0</v>
      </c>
      <c r="O138" s="78">
        <f>+'[1]BC TT15'!K134</f>
        <v>0</v>
      </c>
      <c r="P138" s="78">
        <f>+'[1]BC TT15'!N134</f>
        <v>0</v>
      </c>
      <c r="Q138" s="189"/>
      <c r="R138" s="60"/>
      <c r="S138" s="34"/>
      <c r="T138" s="36"/>
      <c r="U138" s="34"/>
      <c r="V138" s="34"/>
      <c r="W138" s="132"/>
      <c r="X138" s="132"/>
      <c r="Y138" s="132"/>
      <c r="Z138" s="132"/>
      <c r="AA138" s="132"/>
      <c r="AB138" s="132"/>
      <c r="AC138" s="132"/>
      <c r="AD138" s="132"/>
      <c r="AE138" s="142"/>
    </row>
    <row r="139" spans="1:35" s="141" customFormat="1" ht="26" x14ac:dyDescent="0.35">
      <c r="A139" s="134"/>
      <c r="B139" s="154" t="s">
        <v>194</v>
      </c>
      <c r="C139" s="91"/>
      <c r="D139" s="91"/>
      <c r="E139" s="189"/>
      <c r="F139" s="189"/>
      <c r="G139" s="93">
        <f>+G140+G141+G142</f>
        <v>1507</v>
      </c>
      <c r="H139" s="93">
        <f t="shared" ref="H139:N139" si="54">+H140+H141+H142</f>
        <v>0</v>
      </c>
      <c r="I139" s="93">
        <f t="shared" si="54"/>
        <v>0</v>
      </c>
      <c r="J139" s="93">
        <f t="shared" si="54"/>
        <v>0</v>
      </c>
      <c r="K139" s="93">
        <f t="shared" si="54"/>
        <v>51.840999999999994</v>
      </c>
      <c r="L139" s="93">
        <f t="shared" si="54"/>
        <v>51.840999999999994</v>
      </c>
      <c r="M139" s="93">
        <f t="shared" si="54"/>
        <v>0</v>
      </c>
      <c r="N139" s="93">
        <f t="shared" si="54"/>
        <v>0</v>
      </c>
      <c r="O139" s="78">
        <f>+'[1]BC TT15'!K135</f>
        <v>0</v>
      </c>
      <c r="P139" s="78">
        <f>+'[1]BC TT15'!N135</f>
        <v>0</v>
      </c>
      <c r="Q139" s="189"/>
      <c r="R139" s="60"/>
      <c r="S139" s="34"/>
      <c r="T139" s="36"/>
      <c r="U139" s="34"/>
      <c r="V139" s="34"/>
      <c r="W139" s="132"/>
      <c r="X139" s="132"/>
      <c r="Y139" s="132"/>
      <c r="Z139" s="132"/>
      <c r="AA139" s="132"/>
      <c r="AB139" s="132"/>
      <c r="AC139" s="132"/>
      <c r="AD139" s="132"/>
      <c r="AE139" s="142"/>
    </row>
    <row r="140" spans="1:35" ht="19.5" customHeight="1" x14ac:dyDescent="0.35">
      <c r="A140" s="105">
        <v>1</v>
      </c>
      <c r="B140" s="157" t="s">
        <v>213</v>
      </c>
      <c r="C140" s="26"/>
      <c r="D140" s="105"/>
      <c r="E140" s="181" t="s">
        <v>494</v>
      </c>
      <c r="F140" s="181"/>
      <c r="G140" s="93">
        <v>40</v>
      </c>
      <c r="H140" s="93"/>
      <c r="I140" s="93">
        <f>+'[1]BC TT15'!U136</f>
        <v>0</v>
      </c>
      <c r="J140" s="78">
        <f>+'[1]BC TT15'!I136</f>
        <v>0</v>
      </c>
      <c r="K140" s="78">
        <f t="shared" si="34"/>
        <v>38</v>
      </c>
      <c r="L140" s="78">
        <f>+'[1]BC TT15'!F136</f>
        <v>38</v>
      </c>
      <c r="M140" s="78">
        <f>+'[1]BC TT15'!H136</f>
        <v>0</v>
      </c>
      <c r="N140" s="78">
        <f t="shared" si="35"/>
        <v>0</v>
      </c>
      <c r="O140" s="78">
        <f>+'[1]BC TT15'!K136</f>
        <v>0</v>
      </c>
      <c r="P140" s="78">
        <f>+'[1]BC TT15'!N136</f>
        <v>0</v>
      </c>
      <c r="Q140" s="181" t="s">
        <v>448</v>
      </c>
      <c r="R140" s="61"/>
      <c r="S140" s="33"/>
      <c r="T140" s="35"/>
      <c r="U140" s="33"/>
      <c r="V140" s="33"/>
    </row>
    <row r="141" spans="1:35" ht="26" x14ac:dyDescent="0.35">
      <c r="A141" s="105">
        <v>2</v>
      </c>
      <c r="B141" s="157" t="s">
        <v>214</v>
      </c>
      <c r="C141" s="105" t="s">
        <v>227</v>
      </c>
      <c r="D141" s="26" t="s">
        <v>513</v>
      </c>
      <c r="E141" s="181">
        <v>2023</v>
      </c>
      <c r="F141" s="181"/>
      <c r="G141" s="42">
        <v>733.5</v>
      </c>
      <c r="H141" s="93"/>
      <c r="I141" s="93">
        <f>+'[1]BC TT15'!U137</f>
        <v>0</v>
      </c>
      <c r="J141" s="78">
        <f>+'[1]BC TT15'!I137</f>
        <v>0</v>
      </c>
      <c r="K141" s="78">
        <f t="shared" si="34"/>
        <v>3.0529999999999999</v>
      </c>
      <c r="L141" s="78">
        <f>+'[1]BC TT15'!F137</f>
        <v>3.0529999999999999</v>
      </c>
      <c r="M141" s="78">
        <f>+'[1]BC TT15'!H137</f>
        <v>0</v>
      </c>
      <c r="N141" s="78">
        <f t="shared" si="35"/>
        <v>0</v>
      </c>
      <c r="O141" s="78">
        <f>+'[1]BC TT15'!K137</f>
        <v>0</v>
      </c>
      <c r="P141" s="78">
        <f>+'[1]BC TT15'!N137</f>
        <v>0</v>
      </c>
      <c r="Q141" s="181" t="s">
        <v>449</v>
      </c>
      <c r="R141" s="61"/>
      <c r="S141" s="33"/>
      <c r="T141" s="35"/>
      <c r="U141" s="33"/>
      <c r="V141" s="33"/>
    </row>
    <row r="142" spans="1:35" ht="26" x14ac:dyDescent="0.35">
      <c r="A142" s="105">
        <v>3</v>
      </c>
      <c r="B142" s="157" t="s">
        <v>215</v>
      </c>
      <c r="C142" s="105" t="s">
        <v>520</v>
      </c>
      <c r="D142" s="26" t="s">
        <v>513</v>
      </c>
      <c r="E142" s="181">
        <v>2023</v>
      </c>
      <c r="F142" s="181"/>
      <c r="G142" s="42">
        <v>733.5</v>
      </c>
      <c r="H142" s="93"/>
      <c r="I142" s="93">
        <f>+'[1]BC TT15'!U138</f>
        <v>0</v>
      </c>
      <c r="J142" s="78">
        <f>+'[1]BC TT15'!I138</f>
        <v>0</v>
      </c>
      <c r="K142" s="78">
        <f t="shared" si="34"/>
        <v>10.788</v>
      </c>
      <c r="L142" s="78">
        <f>+'[1]BC TT15'!F138</f>
        <v>10.788</v>
      </c>
      <c r="M142" s="78">
        <f>+'[1]BC TT15'!H138</f>
        <v>0</v>
      </c>
      <c r="N142" s="78">
        <f t="shared" si="35"/>
        <v>0</v>
      </c>
      <c r="O142" s="78">
        <f>+'[1]BC TT15'!K138</f>
        <v>0</v>
      </c>
      <c r="P142" s="78">
        <f>+'[1]BC TT15'!N138</f>
        <v>0</v>
      </c>
      <c r="Q142" s="181" t="s">
        <v>447</v>
      </c>
      <c r="R142" s="61"/>
      <c r="S142" s="33"/>
      <c r="T142" s="35"/>
      <c r="U142" s="33"/>
      <c r="V142" s="33"/>
      <c r="AE142" s="166"/>
    </row>
    <row r="143" spans="1:35" s="141" customFormat="1" ht="39" x14ac:dyDescent="0.35">
      <c r="A143" s="134"/>
      <c r="B143" s="154" t="s">
        <v>356</v>
      </c>
      <c r="C143" s="91"/>
      <c r="D143" s="134"/>
      <c r="E143" s="189"/>
      <c r="F143" s="189"/>
      <c r="G143" s="93">
        <f>+G144</f>
        <v>933</v>
      </c>
      <c r="H143" s="93">
        <f t="shared" ref="H143:N143" si="55">+H144</f>
        <v>0</v>
      </c>
      <c r="I143" s="93">
        <f t="shared" si="55"/>
        <v>0</v>
      </c>
      <c r="J143" s="93">
        <f t="shared" si="55"/>
        <v>0</v>
      </c>
      <c r="K143" s="93">
        <f t="shared" si="55"/>
        <v>60.191000000000003</v>
      </c>
      <c r="L143" s="93">
        <f t="shared" si="55"/>
        <v>60.191000000000003</v>
      </c>
      <c r="M143" s="93">
        <f t="shared" si="55"/>
        <v>0</v>
      </c>
      <c r="N143" s="93">
        <f t="shared" si="55"/>
        <v>0</v>
      </c>
      <c r="O143" s="78">
        <f>+'[1]BC TT15'!K139</f>
        <v>0</v>
      </c>
      <c r="P143" s="78">
        <f>+'[1]BC TT15'!N139</f>
        <v>0</v>
      </c>
      <c r="Q143" s="189"/>
      <c r="R143" s="60"/>
      <c r="S143" s="34"/>
      <c r="T143" s="36"/>
      <c r="U143" s="34"/>
      <c r="V143" s="34"/>
      <c r="W143" s="132"/>
      <c r="X143" s="132"/>
      <c r="Y143" s="132"/>
      <c r="Z143" s="132"/>
      <c r="AA143" s="132"/>
      <c r="AB143" s="132"/>
      <c r="AC143" s="132"/>
      <c r="AD143" s="132"/>
      <c r="AE143" s="142"/>
    </row>
    <row r="144" spans="1:35" s="141" customFormat="1" ht="21" customHeight="1" x14ac:dyDescent="0.35">
      <c r="A144" s="134"/>
      <c r="B144" s="154" t="s">
        <v>205</v>
      </c>
      <c r="C144" s="134"/>
      <c r="D144" s="134"/>
      <c r="E144" s="134"/>
      <c r="F144" s="134"/>
      <c r="G144" s="93">
        <f>+G145+G146</f>
        <v>933</v>
      </c>
      <c r="H144" s="93">
        <f t="shared" ref="H144:N144" si="56">+H145+H146</f>
        <v>0</v>
      </c>
      <c r="I144" s="93">
        <f t="shared" si="56"/>
        <v>0</v>
      </c>
      <c r="J144" s="93">
        <f t="shared" si="56"/>
        <v>0</v>
      </c>
      <c r="K144" s="93">
        <f t="shared" si="56"/>
        <v>60.191000000000003</v>
      </c>
      <c r="L144" s="93">
        <f t="shared" si="56"/>
        <v>60.191000000000003</v>
      </c>
      <c r="M144" s="93">
        <f t="shared" si="56"/>
        <v>0</v>
      </c>
      <c r="N144" s="93">
        <f t="shared" si="56"/>
        <v>0</v>
      </c>
      <c r="O144" s="78">
        <f>+'[1]BC TT15'!K140</f>
        <v>0</v>
      </c>
      <c r="P144" s="78">
        <f>+'[1]BC TT15'!N140</f>
        <v>0</v>
      </c>
      <c r="Q144" s="59"/>
      <c r="R144" s="60"/>
      <c r="S144" s="34"/>
      <c r="T144" s="36"/>
      <c r="U144" s="34"/>
      <c r="V144" s="34"/>
      <c r="W144" s="132"/>
      <c r="X144" s="132"/>
      <c r="Y144" s="132"/>
      <c r="Z144" s="132"/>
      <c r="AA144" s="132"/>
      <c r="AB144" s="132"/>
      <c r="AC144" s="132"/>
      <c r="AD144" s="132"/>
      <c r="AE144" s="142"/>
    </row>
    <row r="145" spans="1:34" ht="26" x14ac:dyDescent="0.35">
      <c r="A145" s="105">
        <v>1</v>
      </c>
      <c r="B145" s="157" t="s">
        <v>216</v>
      </c>
      <c r="C145" s="136" t="s">
        <v>144</v>
      </c>
      <c r="D145" s="105" t="s">
        <v>505</v>
      </c>
      <c r="E145" s="181">
        <v>2023</v>
      </c>
      <c r="F145" s="181"/>
      <c r="G145" s="62">
        <v>466</v>
      </c>
      <c r="H145" s="93"/>
      <c r="I145" s="93">
        <f>+'[1]BC TT15'!U141</f>
        <v>0</v>
      </c>
      <c r="J145" s="78">
        <f>+'[1]BC TT15'!I141</f>
        <v>0</v>
      </c>
      <c r="K145" s="78">
        <f t="shared" si="34"/>
        <v>49.271000000000001</v>
      </c>
      <c r="L145" s="78">
        <f>+'[1]BC TT15'!F141</f>
        <v>49.271000000000001</v>
      </c>
      <c r="M145" s="78">
        <f>+'[1]BC TT15'!H141</f>
        <v>0</v>
      </c>
      <c r="N145" s="78">
        <f t="shared" si="35"/>
        <v>0</v>
      </c>
      <c r="O145" s="78">
        <f>+'[1]BC TT15'!K141</f>
        <v>0</v>
      </c>
      <c r="P145" s="78">
        <f>+'[1]BC TT15'!N141</f>
        <v>0</v>
      </c>
      <c r="Q145" s="181" t="s">
        <v>241</v>
      </c>
      <c r="R145" s="61"/>
      <c r="S145" s="33"/>
      <c r="T145" s="35"/>
      <c r="U145" s="33"/>
      <c r="V145" s="33"/>
      <c r="AE145" s="166"/>
    </row>
    <row r="146" spans="1:34" ht="30.75" customHeight="1" x14ac:dyDescent="0.35">
      <c r="A146" s="105">
        <v>2</v>
      </c>
      <c r="B146" s="157" t="s">
        <v>208</v>
      </c>
      <c r="C146" s="136" t="s">
        <v>135</v>
      </c>
      <c r="D146" s="105" t="s">
        <v>505</v>
      </c>
      <c r="E146" s="181">
        <v>2023</v>
      </c>
      <c r="F146" s="181"/>
      <c r="G146" s="62">
        <v>467</v>
      </c>
      <c r="H146" s="93"/>
      <c r="I146" s="93">
        <f>+'[1]BC TT15'!U142</f>
        <v>0</v>
      </c>
      <c r="J146" s="78">
        <f>+'[1]BC TT15'!I142</f>
        <v>0</v>
      </c>
      <c r="K146" s="78">
        <f t="shared" si="34"/>
        <v>10.92</v>
      </c>
      <c r="L146" s="78">
        <f>+'[1]BC TT15'!F142</f>
        <v>10.92</v>
      </c>
      <c r="M146" s="78">
        <f>+'[1]BC TT15'!H142</f>
        <v>0</v>
      </c>
      <c r="N146" s="78">
        <f t="shared" si="35"/>
        <v>0</v>
      </c>
      <c r="O146" s="78">
        <f>+'[1]BC TT15'!K142</f>
        <v>0</v>
      </c>
      <c r="P146" s="78">
        <f>+'[1]BC TT15'!N142</f>
        <v>0</v>
      </c>
      <c r="Q146" s="181" t="s">
        <v>235</v>
      </c>
      <c r="R146" s="61"/>
      <c r="S146" s="33"/>
      <c r="T146" s="35"/>
      <c r="U146" s="33"/>
      <c r="V146" s="33"/>
      <c r="AE146" s="166"/>
    </row>
    <row r="147" spans="1:34" s="141" customFormat="1" ht="26" x14ac:dyDescent="0.35">
      <c r="A147" s="134"/>
      <c r="B147" s="154" t="s">
        <v>358</v>
      </c>
      <c r="C147" s="134"/>
      <c r="D147" s="105"/>
      <c r="E147" s="189"/>
      <c r="F147" s="189"/>
      <c r="G147" s="93">
        <f>+G148+G149</f>
        <v>331</v>
      </c>
      <c r="H147" s="93">
        <f t="shared" ref="H147:N147" si="57">+H148+H149</f>
        <v>0</v>
      </c>
      <c r="I147" s="93">
        <f t="shared" si="57"/>
        <v>0</v>
      </c>
      <c r="J147" s="93">
        <f t="shared" si="57"/>
        <v>0</v>
      </c>
      <c r="K147" s="93">
        <f t="shared" si="57"/>
        <v>21.28</v>
      </c>
      <c r="L147" s="93">
        <f t="shared" si="57"/>
        <v>21.28</v>
      </c>
      <c r="M147" s="93">
        <f t="shared" si="57"/>
        <v>0</v>
      </c>
      <c r="N147" s="93">
        <f t="shared" si="57"/>
        <v>0</v>
      </c>
      <c r="O147" s="78">
        <f>+'[1]BC TT15'!K143</f>
        <v>0</v>
      </c>
      <c r="P147" s="78">
        <f>+'[1]BC TT15'!N143</f>
        <v>0</v>
      </c>
      <c r="Q147" s="189"/>
      <c r="R147" s="60"/>
      <c r="S147" s="34"/>
      <c r="T147" s="36"/>
      <c r="U147" s="34"/>
      <c r="V147" s="34"/>
      <c r="W147" s="132"/>
      <c r="X147" s="132"/>
      <c r="Y147" s="132"/>
      <c r="Z147" s="132"/>
      <c r="AA147" s="132"/>
      <c r="AB147" s="132"/>
      <c r="AC147" s="132"/>
      <c r="AD147" s="132"/>
      <c r="AE147" s="142"/>
    </row>
    <row r="148" spans="1:34" ht="26" x14ac:dyDescent="0.35">
      <c r="A148" s="105">
        <v>1</v>
      </c>
      <c r="B148" s="157" t="s">
        <v>217</v>
      </c>
      <c r="C148" s="105" t="s">
        <v>520</v>
      </c>
      <c r="D148" s="105"/>
      <c r="E148" s="181">
        <v>2023</v>
      </c>
      <c r="F148" s="181"/>
      <c r="G148" s="42">
        <v>165.5</v>
      </c>
      <c r="H148" s="93"/>
      <c r="I148" s="93">
        <f>+'[1]BC TT15'!U144</f>
        <v>0</v>
      </c>
      <c r="J148" s="78">
        <f>+'[1]BC TT15'!I144</f>
        <v>0</v>
      </c>
      <c r="K148" s="78">
        <f t="shared" si="34"/>
        <v>7.5090000000000003</v>
      </c>
      <c r="L148" s="78">
        <f>+'[1]BC TT15'!F144</f>
        <v>7.5090000000000003</v>
      </c>
      <c r="M148" s="78">
        <f>+'[1]BC TT15'!H144</f>
        <v>0</v>
      </c>
      <c r="N148" s="78">
        <f t="shared" si="35"/>
        <v>0</v>
      </c>
      <c r="O148" s="78">
        <f>+'[1]BC TT15'!K144</f>
        <v>0</v>
      </c>
      <c r="P148" s="78">
        <f>+'[1]BC TT15'!N144</f>
        <v>0</v>
      </c>
      <c r="Q148" s="181" t="s">
        <v>447</v>
      </c>
      <c r="R148" s="61"/>
      <c r="S148" s="33"/>
      <c r="T148" s="35"/>
      <c r="U148" s="33"/>
      <c r="V148" s="33"/>
      <c r="AE148" s="166"/>
    </row>
    <row r="149" spans="1:34" ht="26" x14ac:dyDescent="0.35">
      <c r="A149" s="105">
        <v>2</v>
      </c>
      <c r="B149" s="157" t="s">
        <v>218</v>
      </c>
      <c r="C149" s="105" t="s">
        <v>145</v>
      </c>
      <c r="D149" s="105"/>
      <c r="E149" s="181">
        <v>2023</v>
      </c>
      <c r="F149" s="181"/>
      <c r="G149" s="42">
        <v>165.5</v>
      </c>
      <c r="H149" s="93"/>
      <c r="I149" s="93">
        <f>+'[1]BC TT15'!U145</f>
        <v>0</v>
      </c>
      <c r="J149" s="78">
        <f>+'[1]BC TT15'!I145</f>
        <v>0</v>
      </c>
      <c r="K149" s="78">
        <f t="shared" si="34"/>
        <v>13.771000000000001</v>
      </c>
      <c r="L149" s="78">
        <f>+'[1]BC TT15'!F145</f>
        <v>13.771000000000001</v>
      </c>
      <c r="M149" s="78">
        <f>+'[1]BC TT15'!H145</f>
        <v>0</v>
      </c>
      <c r="N149" s="78">
        <f t="shared" si="35"/>
        <v>0</v>
      </c>
      <c r="O149" s="78">
        <f>+'[1]BC TT15'!K145</f>
        <v>0</v>
      </c>
      <c r="P149" s="78">
        <f>+'[1]BC TT15'!N145</f>
        <v>0</v>
      </c>
      <c r="Q149" s="181" t="s">
        <v>234</v>
      </c>
      <c r="R149" s="61"/>
      <c r="S149" s="33"/>
      <c r="T149" s="35"/>
      <c r="U149" s="33"/>
      <c r="V149" s="33"/>
      <c r="AE149" s="166"/>
    </row>
    <row r="150" spans="1:34" s="141" customFormat="1" ht="39" x14ac:dyDescent="0.35">
      <c r="A150" s="134" t="s">
        <v>24</v>
      </c>
      <c r="B150" s="154" t="s">
        <v>426</v>
      </c>
      <c r="C150" s="134"/>
      <c r="D150" s="134"/>
      <c r="E150" s="189"/>
      <c r="F150" s="189"/>
      <c r="G150" s="93">
        <f>+G151</f>
        <v>14049.201000000001</v>
      </c>
      <c r="H150" s="93">
        <f t="shared" ref="H150:N150" si="58">+H151</f>
        <v>0</v>
      </c>
      <c r="I150" s="93">
        <f t="shared" si="58"/>
        <v>613.85900000000004</v>
      </c>
      <c r="J150" s="93">
        <f t="shared" si="58"/>
        <v>611.803</v>
      </c>
      <c r="K150" s="93">
        <f t="shared" si="58"/>
        <v>2220.6420000000003</v>
      </c>
      <c r="L150" s="93">
        <f t="shared" si="58"/>
        <v>2220.6420000000003</v>
      </c>
      <c r="M150" s="93">
        <f t="shared" si="58"/>
        <v>0</v>
      </c>
      <c r="N150" s="93">
        <f t="shared" si="58"/>
        <v>194.375</v>
      </c>
      <c r="O150" s="78">
        <f>+'[1]BC TT15'!K146</f>
        <v>194.375</v>
      </c>
      <c r="P150" s="78">
        <f>+'[1]BC TT15'!N146</f>
        <v>0</v>
      </c>
      <c r="Q150" s="189"/>
      <c r="R150" s="60"/>
      <c r="S150" s="34"/>
      <c r="T150" s="36"/>
      <c r="U150" s="34"/>
      <c r="V150" s="34"/>
      <c r="W150" s="132"/>
      <c r="X150" s="132"/>
      <c r="Y150" s="132"/>
      <c r="Z150" s="132"/>
      <c r="AA150" s="132"/>
      <c r="AB150" s="132"/>
      <c r="AC150" s="132"/>
      <c r="AD150" s="132"/>
      <c r="AE150" s="142"/>
    </row>
    <row r="151" spans="1:34" ht="18.75" customHeight="1" x14ac:dyDescent="0.35">
      <c r="A151" s="105"/>
      <c r="B151" s="157" t="s">
        <v>189</v>
      </c>
      <c r="C151" s="105"/>
      <c r="D151" s="105"/>
      <c r="E151" s="181"/>
      <c r="F151" s="181"/>
      <c r="G151" s="93">
        <f>+G152+G156+G167</f>
        <v>14049.201000000001</v>
      </c>
      <c r="H151" s="93">
        <f t="shared" ref="H151:N151" si="59">+H152+H156+H167</f>
        <v>0</v>
      </c>
      <c r="I151" s="93">
        <f t="shared" si="59"/>
        <v>613.85900000000004</v>
      </c>
      <c r="J151" s="93">
        <f t="shared" si="59"/>
        <v>611.803</v>
      </c>
      <c r="K151" s="93">
        <f t="shared" si="59"/>
        <v>2220.6420000000003</v>
      </c>
      <c r="L151" s="93">
        <f t="shared" si="59"/>
        <v>2220.6420000000003</v>
      </c>
      <c r="M151" s="93">
        <f t="shared" si="59"/>
        <v>0</v>
      </c>
      <c r="N151" s="93">
        <f t="shared" si="59"/>
        <v>194.375</v>
      </c>
      <c r="O151" s="78">
        <f>+'[1]BC TT15'!K147</f>
        <v>194.375</v>
      </c>
      <c r="P151" s="78">
        <f>+'[1]BC TT15'!N147</f>
        <v>0</v>
      </c>
      <c r="Q151" s="181"/>
      <c r="R151" s="61"/>
      <c r="S151" s="33"/>
      <c r="T151" s="35"/>
      <c r="U151" s="33"/>
      <c r="V151" s="33"/>
      <c r="AE151" s="166"/>
    </row>
    <row r="152" spans="1:34" s="141" customFormat="1" ht="26" x14ac:dyDescent="0.35">
      <c r="A152" s="134"/>
      <c r="B152" s="154" t="s">
        <v>194</v>
      </c>
      <c r="C152" s="134"/>
      <c r="D152" s="134"/>
      <c r="E152" s="189"/>
      <c r="F152" s="189"/>
      <c r="G152" s="93">
        <f>+G153+G154+G155</f>
        <v>1896</v>
      </c>
      <c r="H152" s="93">
        <f t="shared" ref="H152:N152" si="60">+H153+H154+H155</f>
        <v>0</v>
      </c>
      <c r="I152" s="93">
        <f t="shared" si="60"/>
        <v>613.85900000000004</v>
      </c>
      <c r="J152" s="93">
        <f t="shared" si="60"/>
        <v>611.803</v>
      </c>
      <c r="K152" s="93">
        <f t="shared" si="60"/>
        <v>658.93000000000006</v>
      </c>
      <c r="L152" s="93">
        <f t="shared" si="60"/>
        <v>658.93000000000006</v>
      </c>
      <c r="M152" s="93">
        <f t="shared" si="60"/>
        <v>0</v>
      </c>
      <c r="N152" s="93">
        <f t="shared" si="60"/>
        <v>194.375</v>
      </c>
      <c r="O152" s="78">
        <f>+'[1]BC TT15'!K148</f>
        <v>194.375</v>
      </c>
      <c r="P152" s="78">
        <f>+'[1]BC TT15'!N148</f>
        <v>0</v>
      </c>
      <c r="Q152" s="189"/>
      <c r="R152" s="60"/>
      <c r="S152" s="34"/>
      <c r="T152" s="36"/>
      <c r="U152" s="34"/>
      <c r="V152" s="34"/>
      <c r="W152" s="132"/>
      <c r="X152" s="132"/>
      <c r="Y152" s="132"/>
      <c r="Z152" s="132"/>
      <c r="AA152" s="132"/>
      <c r="AB152" s="132"/>
      <c r="AC152" s="132"/>
      <c r="AD152" s="132"/>
      <c r="AE152" s="142"/>
    </row>
    <row r="153" spans="1:34" ht="26" x14ac:dyDescent="0.35">
      <c r="A153" s="192">
        <v>1</v>
      </c>
      <c r="B153" s="157" t="s">
        <v>427</v>
      </c>
      <c r="C153" s="174" t="s">
        <v>145</v>
      </c>
      <c r="D153" s="105"/>
      <c r="E153" s="105">
        <v>2023</v>
      </c>
      <c r="F153" s="105"/>
      <c r="G153" s="62">
        <v>632</v>
      </c>
      <c r="H153" s="62"/>
      <c r="I153" s="62">
        <f>+'[1]BC TT15'!U149</f>
        <v>0</v>
      </c>
      <c r="J153" s="78">
        <f>+'[1]BC TT15'!I149</f>
        <v>0</v>
      </c>
      <c r="K153" s="78">
        <f t="shared" si="34"/>
        <v>234.066</v>
      </c>
      <c r="L153" s="78">
        <f>+'[1]BC TT15'!F149</f>
        <v>234.066</v>
      </c>
      <c r="M153" s="78">
        <f>+'[1]BC TT15'!H149</f>
        <v>0</v>
      </c>
      <c r="N153" s="78">
        <f t="shared" si="35"/>
        <v>0</v>
      </c>
      <c r="O153" s="78">
        <f>+'[1]BC TT15'!K149</f>
        <v>0</v>
      </c>
      <c r="P153" s="78">
        <f>+'[1]BC TT15'!N149</f>
        <v>0</v>
      </c>
      <c r="Q153" s="181" t="s">
        <v>234</v>
      </c>
      <c r="R153" s="61"/>
      <c r="S153" s="33"/>
      <c r="T153" s="35"/>
      <c r="U153" s="33"/>
      <c r="V153" s="33"/>
      <c r="AE153" s="166"/>
      <c r="AH153" s="32"/>
    </row>
    <row r="154" spans="1:34" ht="26.25" customHeight="1" x14ac:dyDescent="0.35">
      <c r="A154" s="192">
        <v>2</v>
      </c>
      <c r="B154" s="157" t="s">
        <v>195</v>
      </c>
      <c r="C154" s="105" t="s">
        <v>135</v>
      </c>
      <c r="D154" s="105"/>
      <c r="E154" s="105">
        <v>2023</v>
      </c>
      <c r="F154" s="105"/>
      <c r="G154" s="62">
        <v>632</v>
      </c>
      <c r="H154" s="62"/>
      <c r="I154" s="62">
        <f>+'[1]BC TT15'!U150</f>
        <v>0</v>
      </c>
      <c r="J154" s="78">
        <f>+'[1]BC TT15'!I150</f>
        <v>0</v>
      </c>
      <c r="K154" s="78">
        <f t="shared" si="34"/>
        <v>210.292</v>
      </c>
      <c r="L154" s="78">
        <f>+'[1]BC TT15'!F150</f>
        <v>210.292</v>
      </c>
      <c r="M154" s="78">
        <f>+'[1]BC TT15'!H150</f>
        <v>0</v>
      </c>
      <c r="N154" s="78">
        <f t="shared" si="35"/>
        <v>0</v>
      </c>
      <c r="O154" s="78">
        <f>+'[1]BC TT15'!K150</f>
        <v>0</v>
      </c>
      <c r="P154" s="78">
        <f>+'[1]BC TT15'!N150</f>
        <v>0</v>
      </c>
      <c r="Q154" s="181" t="s">
        <v>235</v>
      </c>
      <c r="R154" s="61"/>
      <c r="S154" s="33"/>
      <c r="T154" s="35"/>
      <c r="U154" s="33"/>
      <c r="V154" s="33"/>
      <c r="AE154" s="166"/>
    </row>
    <row r="155" spans="1:34" ht="27.75" customHeight="1" x14ac:dyDescent="0.35">
      <c r="A155" s="105">
        <v>3</v>
      </c>
      <c r="B155" s="180" t="s">
        <v>196</v>
      </c>
      <c r="C155" s="105" t="s">
        <v>125</v>
      </c>
      <c r="D155" s="107"/>
      <c r="E155" s="105">
        <v>2023</v>
      </c>
      <c r="F155" s="105"/>
      <c r="G155" s="62">
        <v>632</v>
      </c>
      <c r="H155" s="93"/>
      <c r="I155" s="93">
        <f>+'[1]BC TT15'!U151</f>
        <v>613.85900000000004</v>
      </c>
      <c r="J155" s="78">
        <f>+'[1]BC TT15'!I151</f>
        <v>611.803</v>
      </c>
      <c r="K155" s="78">
        <f t="shared" si="34"/>
        <v>214.572</v>
      </c>
      <c r="L155" s="78">
        <f>+'[1]BC TT15'!F151</f>
        <v>214.572</v>
      </c>
      <c r="M155" s="78">
        <f>+'[1]BC TT15'!H151</f>
        <v>0</v>
      </c>
      <c r="N155" s="78">
        <f t="shared" si="35"/>
        <v>194.375</v>
      </c>
      <c r="O155" s="78">
        <f>+'[1]BC TT15'!K151</f>
        <v>194.375</v>
      </c>
      <c r="P155" s="78">
        <f>+'[1]BC TT15'!N151</f>
        <v>0</v>
      </c>
      <c r="Q155" s="181" t="s">
        <v>236</v>
      </c>
      <c r="R155" s="61"/>
      <c r="S155" s="33"/>
      <c r="T155" s="35"/>
      <c r="U155" s="33"/>
      <c r="V155" s="33"/>
      <c r="AE155" s="166"/>
    </row>
    <row r="156" spans="1:34" s="141" customFormat="1" ht="39" x14ac:dyDescent="0.35">
      <c r="A156" s="134"/>
      <c r="B156" s="184" t="s">
        <v>356</v>
      </c>
      <c r="C156" s="134"/>
      <c r="D156" s="165"/>
      <c r="E156" s="134"/>
      <c r="F156" s="134"/>
      <c r="G156" s="93">
        <f>+G157+G163</f>
        <v>11846.201000000001</v>
      </c>
      <c r="H156" s="93">
        <f t="shared" ref="H156:N156" si="61">+H157+H163</f>
        <v>0</v>
      </c>
      <c r="I156" s="93">
        <f t="shared" si="61"/>
        <v>0</v>
      </c>
      <c r="J156" s="93">
        <f t="shared" si="61"/>
        <v>0</v>
      </c>
      <c r="K156" s="93">
        <f t="shared" si="61"/>
        <v>1395.3120000000001</v>
      </c>
      <c r="L156" s="93">
        <f t="shared" si="61"/>
        <v>1395.3120000000001</v>
      </c>
      <c r="M156" s="93">
        <f t="shared" si="61"/>
        <v>0</v>
      </c>
      <c r="N156" s="93">
        <f t="shared" si="61"/>
        <v>0</v>
      </c>
      <c r="O156" s="78">
        <f>+'[1]BC TT15'!K152</f>
        <v>0</v>
      </c>
      <c r="P156" s="78">
        <f>+'[1]BC TT15'!N152</f>
        <v>0</v>
      </c>
      <c r="Q156" s="189"/>
      <c r="R156" s="60"/>
      <c r="S156" s="34"/>
      <c r="T156" s="36"/>
      <c r="U156" s="34"/>
      <c r="V156" s="34"/>
      <c r="W156" s="132"/>
      <c r="X156" s="132"/>
      <c r="Y156" s="132"/>
      <c r="Z156" s="132"/>
      <c r="AA156" s="132"/>
      <c r="AB156" s="132"/>
      <c r="AC156" s="132"/>
      <c r="AD156" s="132"/>
      <c r="AE156" s="142"/>
    </row>
    <row r="157" spans="1:34" s="141" customFormat="1" ht="21.75" customHeight="1" x14ac:dyDescent="0.35">
      <c r="A157" s="134"/>
      <c r="B157" s="184" t="s">
        <v>197</v>
      </c>
      <c r="C157" s="134"/>
      <c r="D157" s="165"/>
      <c r="E157" s="134"/>
      <c r="F157" s="134"/>
      <c r="G157" s="93">
        <f>+G158+G159+G160+G161+G162</f>
        <v>9520</v>
      </c>
      <c r="H157" s="93">
        <f t="shared" ref="H157:N157" si="62">+H158+H159+H160+H161+H162</f>
        <v>0</v>
      </c>
      <c r="I157" s="93">
        <f t="shared" si="62"/>
        <v>0</v>
      </c>
      <c r="J157" s="93">
        <f t="shared" si="62"/>
        <v>0</v>
      </c>
      <c r="K157" s="93">
        <f t="shared" si="62"/>
        <v>1220.93</v>
      </c>
      <c r="L157" s="93">
        <f t="shared" si="62"/>
        <v>1220.93</v>
      </c>
      <c r="M157" s="93">
        <f t="shared" si="62"/>
        <v>0</v>
      </c>
      <c r="N157" s="93">
        <f t="shared" si="62"/>
        <v>0</v>
      </c>
      <c r="O157" s="78">
        <f>+'[1]BC TT15'!K153</f>
        <v>0</v>
      </c>
      <c r="P157" s="78">
        <f>+'[1]BC TT15'!N153</f>
        <v>0</v>
      </c>
      <c r="Q157" s="189"/>
      <c r="R157" s="60"/>
      <c r="S157" s="34"/>
      <c r="T157" s="36"/>
      <c r="U157" s="34"/>
      <c r="V157" s="34"/>
      <c r="W157" s="132"/>
      <c r="X157" s="132"/>
      <c r="Y157" s="132"/>
      <c r="Z157" s="132"/>
      <c r="AA157" s="132"/>
      <c r="AB157" s="132"/>
      <c r="AC157" s="132"/>
      <c r="AD157" s="132"/>
      <c r="AE157" s="142"/>
    </row>
    <row r="158" spans="1:34" ht="26" x14ac:dyDescent="0.35">
      <c r="A158" s="105">
        <v>1</v>
      </c>
      <c r="B158" s="180" t="s">
        <v>198</v>
      </c>
      <c r="C158" s="105" t="s">
        <v>519</v>
      </c>
      <c r="D158" s="107"/>
      <c r="E158" s="105">
        <v>2023</v>
      </c>
      <c r="F158" s="105"/>
      <c r="G158" s="62">
        <v>1744</v>
      </c>
      <c r="H158" s="93"/>
      <c r="I158" s="93">
        <f>+'[1]BC TT15'!U154</f>
        <v>0</v>
      </c>
      <c r="J158" s="78">
        <f>+'[1]BC TT15'!I154</f>
        <v>0</v>
      </c>
      <c r="K158" s="78">
        <f t="shared" ref="K158:K191" si="63">+L158+M158</f>
        <v>288.93</v>
      </c>
      <c r="L158" s="78">
        <f>+'[1]BC TT15'!F154</f>
        <v>288.93</v>
      </c>
      <c r="M158" s="78">
        <f>+'[1]BC TT15'!H154</f>
        <v>0</v>
      </c>
      <c r="N158" s="78">
        <f t="shared" ref="N158:N191" si="64">+O158+P158</f>
        <v>0</v>
      </c>
      <c r="O158" s="78">
        <f>+'[1]BC TT15'!K154</f>
        <v>0</v>
      </c>
      <c r="P158" s="78">
        <f>+'[1]BC TT15'!N154</f>
        <v>0</v>
      </c>
      <c r="Q158" s="105" t="s">
        <v>237</v>
      </c>
      <c r="R158" s="61"/>
      <c r="S158" s="33"/>
      <c r="T158" s="35"/>
      <c r="U158" s="33"/>
      <c r="V158" s="33"/>
      <c r="AE158" s="166"/>
    </row>
    <row r="159" spans="1:34" ht="26" x14ac:dyDescent="0.35">
      <c r="A159" s="105">
        <v>2</v>
      </c>
      <c r="B159" s="180" t="s">
        <v>199</v>
      </c>
      <c r="C159" s="105" t="s">
        <v>148</v>
      </c>
      <c r="D159" s="107"/>
      <c r="E159" s="105">
        <v>2023</v>
      </c>
      <c r="F159" s="29"/>
      <c r="G159" s="62">
        <v>1940</v>
      </c>
      <c r="H159" s="93"/>
      <c r="I159" s="93">
        <f>+'[1]BC TT15'!U155</f>
        <v>0</v>
      </c>
      <c r="J159" s="78">
        <f>+'[1]BC TT15'!I155</f>
        <v>0</v>
      </c>
      <c r="K159" s="78">
        <f t="shared" si="63"/>
        <v>311</v>
      </c>
      <c r="L159" s="78">
        <f>+'[1]BC TT15'!F155</f>
        <v>311</v>
      </c>
      <c r="M159" s="78">
        <f>+'[1]BC TT15'!H155</f>
        <v>0</v>
      </c>
      <c r="N159" s="78">
        <f t="shared" si="64"/>
        <v>0</v>
      </c>
      <c r="O159" s="78">
        <f>+'[1]BC TT15'!K155</f>
        <v>0</v>
      </c>
      <c r="P159" s="78">
        <f>+'[1]BC TT15'!N155</f>
        <v>0</v>
      </c>
      <c r="Q159" s="103" t="s">
        <v>238</v>
      </c>
      <c r="R159" s="61"/>
      <c r="S159" s="33"/>
      <c r="T159" s="35"/>
      <c r="U159" s="33"/>
      <c r="V159" s="33"/>
      <c r="AE159" s="166"/>
    </row>
    <row r="160" spans="1:34" ht="26" x14ac:dyDescent="0.35">
      <c r="A160" s="105">
        <v>3</v>
      </c>
      <c r="B160" s="180" t="s">
        <v>200</v>
      </c>
      <c r="C160" s="105" t="s">
        <v>148</v>
      </c>
      <c r="D160" s="107"/>
      <c r="E160" s="105">
        <v>2023</v>
      </c>
      <c r="F160" s="105"/>
      <c r="G160" s="62">
        <v>1948</v>
      </c>
      <c r="H160" s="93"/>
      <c r="I160" s="93">
        <f>+'[1]BC TT15'!U156</f>
        <v>0</v>
      </c>
      <c r="J160" s="78">
        <f>+'[1]BC TT15'!I156</f>
        <v>0</v>
      </c>
      <c r="K160" s="78">
        <f t="shared" si="63"/>
        <v>279</v>
      </c>
      <c r="L160" s="78">
        <f>+'[1]BC TT15'!F156</f>
        <v>279</v>
      </c>
      <c r="M160" s="78">
        <f>+'[1]BC TT15'!H156</f>
        <v>0</v>
      </c>
      <c r="N160" s="78">
        <f t="shared" si="64"/>
        <v>0</v>
      </c>
      <c r="O160" s="78">
        <f>+'[1]BC TT15'!K156</f>
        <v>0</v>
      </c>
      <c r="P160" s="78">
        <f>+'[1]BC TT15'!N156</f>
        <v>0</v>
      </c>
      <c r="Q160" s="181" t="s">
        <v>232</v>
      </c>
      <c r="R160" s="61"/>
      <c r="S160" s="33"/>
      <c r="T160" s="35"/>
      <c r="U160" s="33"/>
      <c r="V160" s="33"/>
      <c r="AE160" s="166"/>
    </row>
    <row r="161" spans="1:31" ht="26" x14ac:dyDescent="0.35">
      <c r="A161" s="105">
        <v>4</v>
      </c>
      <c r="B161" s="180" t="s">
        <v>201</v>
      </c>
      <c r="C161" s="105" t="s">
        <v>227</v>
      </c>
      <c r="D161" s="107"/>
      <c r="E161" s="105">
        <v>2023</v>
      </c>
      <c r="F161" s="105"/>
      <c r="G161" s="62">
        <v>1000</v>
      </c>
      <c r="H161" s="93"/>
      <c r="I161" s="93">
        <f>+'[1]BC TT15'!U157</f>
        <v>0</v>
      </c>
      <c r="J161" s="78">
        <f>+'[1]BC TT15'!I157</f>
        <v>0</v>
      </c>
      <c r="K161" s="78">
        <f t="shared" si="63"/>
        <v>9</v>
      </c>
      <c r="L161" s="78">
        <f>+'[1]BC TT15'!F157</f>
        <v>9</v>
      </c>
      <c r="M161" s="78">
        <f>+'[1]BC TT15'!H157</f>
        <v>0</v>
      </c>
      <c r="N161" s="78">
        <f t="shared" si="64"/>
        <v>0</v>
      </c>
      <c r="O161" s="78">
        <f>+'[1]BC TT15'!K157</f>
        <v>0</v>
      </c>
      <c r="P161" s="78">
        <f>+'[1]BC TT15'!N157</f>
        <v>0</v>
      </c>
      <c r="Q161" s="105" t="s">
        <v>449</v>
      </c>
      <c r="R161" s="61"/>
      <c r="S161" s="33"/>
      <c r="T161" s="35"/>
      <c r="U161" s="33"/>
      <c r="V161" s="33"/>
      <c r="AE161" s="166"/>
    </row>
    <row r="162" spans="1:31" ht="26" x14ac:dyDescent="0.35">
      <c r="A162" s="105">
        <v>5</v>
      </c>
      <c r="B162" s="157" t="s">
        <v>202</v>
      </c>
      <c r="C162" s="105" t="s">
        <v>227</v>
      </c>
      <c r="D162" s="107"/>
      <c r="E162" s="105">
        <v>2023</v>
      </c>
      <c r="F162" s="107"/>
      <c r="G162" s="62">
        <v>2888</v>
      </c>
      <c r="H162" s="62"/>
      <c r="I162" s="62">
        <f>+'[1]BC TT15'!U158</f>
        <v>0</v>
      </c>
      <c r="J162" s="78">
        <f>+'[1]BC TT15'!I158</f>
        <v>0</v>
      </c>
      <c r="K162" s="78">
        <f t="shared" si="63"/>
        <v>333</v>
      </c>
      <c r="L162" s="78">
        <f>+'[1]BC TT15'!F158</f>
        <v>333</v>
      </c>
      <c r="M162" s="78">
        <f>+'[1]BC TT15'!H158</f>
        <v>0</v>
      </c>
      <c r="N162" s="78">
        <f t="shared" si="64"/>
        <v>0</v>
      </c>
      <c r="O162" s="78">
        <f>+'[1]BC TT15'!K158</f>
        <v>0</v>
      </c>
      <c r="P162" s="78">
        <f>+'[1]BC TT15'!N158</f>
        <v>0</v>
      </c>
      <c r="Q162" s="181" t="s">
        <v>232</v>
      </c>
      <c r="R162" s="61"/>
      <c r="S162" s="33"/>
      <c r="T162" s="35"/>
      <c r="U162" s="33"/>
      <c r="V162" s="33"/>
      <c r="AE162" s="166"/>
    </row>
    <row r="163" spans="1:31" s="141" customFormat="1" ht="17.25" customHeight="1" x14ac:dyDescent="0.35">
      <c r="A163" s="134"/>
      <c r="B163" s="154" t="s">
        <v>205</v>
      </c>
      <c r="C163" s="165"/>
      <c r="D163" s="165"/>
      <c r="E163" s="165"/>
      <c r="F163" s="165"/>
      <c r="G163" s="93">
        <f>+G164+G165+G166</f>
        <v>2326.201</v>
      </c>
      <c r="H163" s="93">
        <f t="shared" ref="H163:N163" si="65">+H164+H165+H166</f>
        <v>0</v>
      </c>
      <c r="I163" s="93">
        <f t="shared" si="65"/>
        <v>0</v>
      </c>
      <c r="J163" s="93">
        <f t="shared" si="65"/>
        <v>0</v>
      </c>
      <c r="K163" s="93">
        <f t="shared" si="65"/>
        <v>174.38200000000001</v>
      </c>
      <c r="L163" s="93">
        <f t="shared" si="65"/>
        <v>174.38200000000001</v>
      </c>
      <c r="M163" s="93">
        <f t="shared" si="65"/>
        <v>0</v>
      </c>
      <c r="N163" s="93">
        <f t="shared" si="65"/>
        <v>0</v>
      </c>
      <c r="O163" s="78">
        <f>+'[1]BC TT15'!K159</f>
        <v>0</v>
      </c>
      <c r="P163" s="78">
        <f>+'[1]BC TT15'!N159</f>
        <v>0</v>
      </c>
      <c r="Q163" s="189"/>
      <c r="R163" s="60"/>
      <c r="S163" s="34"/>
      <c r="T163" s="36"/>
      <c r="U163" s="34"/>
      <c r="V163" s="34"/>
      <c r="W163" s="132"/>
      <c r="X163" s="132"/>
      <c r="Y163" s="132"/>
      <c r="Z163" s="132"/>
      <c r="AA163" s="132"/>
      <c r="AB163" s="132"/>
      <c r="AC163" s="132"/>
      <c r="AD163" s="132"/>
      <c r="AE163" s="142"/>
    </row>
    <row r="164" spans="1:31" ht="26" x14ac:dyDescent="0.35">
      <c r="A164" s="105">
        <v>1</v>
      </c>
      <c r="B164" s="157" t="s">
        <v>206</v>
      </c>
      <c r="C164" s="105" t="s">
        <v>149</v>
      </c>
      <c r="D164" s="107"/>
      <c r="E164" s="107">
        <v>2023</v>
      </c>
      <c r="F164" s="107"/>
      <c r="G164" s="62">
        <v>1160.201</v>
      </c>
      <c r="H164" s="93"/>
      <c r="I164" s="93">
        <f>+'[1]BC TT15'!U160</f>
        <v>0</v>
      </c>
      <c r="J164" s="78">
        <f>+'[1]BC TT15'!I160</f>
        <v>0</v>
      </c>
      <c r="K164" s="78">
        <f t="shared" si="63"/>
        <v>94.293000000000006</v>
      </c>
      <c r="L164" s="78">
        <f>+'[1]BC TT15'!F160</f>
        <v>94.293000000000006</v>
      </c>
      <c r="M164" s="78">
        <f>+'[1]BC TT15'!H160</f>
        <v>0</v>
      </c>
      <c r="N164" s="78">
        <f t="shared" si="64"/>
        <v>0</v>
      </c>
      <c r="O164" s="78">
        <f>+'[1]BC TT15'!K160</f>
        <v>0</v>
      </c>
      <c r="P164" s="78">
        <f>+'[1]BC TT15'!N160</f>
        <v>0</v>
      </c>
      <c r="Q164" s="181" t="s">
        <v>239</v>
      </c>
      <c r="R164" s="61"/>
      <c r="S164" s="33"/>
      <c r="T164" s="35"/>
      <c r="U164" s="33"/>
      <c r="V164" s="33"/>
      <c r="AE164" s="166"/>
    </row>
    <row r="165" spans="1:31" ht="26" x14ac:dyDescent="0.35">
      <c r="A165" s="105">
        <v>2</v>
      </c>
      <c r="B165" s="157" t="s">
        <v>416</v>
      </c>
      <c r="C165" s="105" t="s">
        <v>137</v>
      </c>
      <c r="D165" s="107"/>
      <c r="E165" s="107">
        <v>2023</v>
      </c>
      <c r="F165" s="107"/>
      <c r="G165" s="62">
        <v>583</v>
      </c>
      <c r="H165" s="93"/>
      <c r="I165" s="93">
        <f>+'[1]BC TT15'!U161</f>
        <v>0</v>
      </c>
      <c r="J165" s="78">
        <f>+'[1]BC TT15'!I161</f>
        <v>0</v>
      </c>
      <c r="K165" s="78">
        <f t="shared" si="63"/>
        <v>69.424999999999997</v>
      </c>
      <c r="L165" s="78">
        <f>+'[1]BC TT15'!F161</f>
        <v>69.424999999999997</v>
      </c>
      <c r="M165" s="78">
        <f>+'[1]BC TT15'!H161</f>
        <v>0</v>
      </c>
      <c r="N165" s="78">
        <f t="shared" si="64"/>
        <v>0</v>
      </c>
      <c r="O165" s="78">
        <f>+'[1]BC TT15'!K161</f>
        <v>0</v>
      </c>
      <c r="P165" s="78">
        <f>+'[1]BC TT15'!N161</f>
        <v>0</v>
      </c>
      <c r="Q165" s="181" t="s">
        <v>240</v>
      </c>
      <c r="R165" s="61"/>
      <c r="S165" s="33"/>
      <c r="T165" s="35"/>
      <c r="U165" s="33"/>
      <c r="V165" s="33"/>
      <c r="AE165" s="166"/>
    </row>
    <row r="166" spans="1:31" ht="26" x14ac:dyDescent="0.35">
      <c r="A166" s="105">
        <v>3</v>
      </c>
      <c r="B166" s="157" t="s">
        <v>209</v>
      </c>
      <c r="C166" s="107" t="s">
        <v>144</v>
      </c>
      <c r="D166" s="107"/>
      <c r="E166" s="107">
        <v>2023</v>
      </c>
      <c r="F166" s="107"/>
      <c r="G166" s="62">
        <v>583</v>
      </c>
      <c r="H166" s="93"/>
      <c r="I166" s="93">
        <f>+'[1]BC TT15'!U162</f>
        <v>0</v>
      </c>
      <c r="J166" s="78">
        <f>+'[1]BC TT15'!I162</f>
        <v>0</v>
      </c>
      <c r="K166" s="78">
        <f t="shared" si="63"/>
        <v>10.664</v>
      </c>
      <c r="L166" s="78">
        <f>+'[1]BC TT15'!F162</f>
        <v>10.664</v>
      </c>
      <c r="M166" s="78">
        <f>+'[1]BC TT15'!H162</f>
        <v>0</v>
      </c>
      <c r="N166" s="78">
        <f t="shared" si="64"/>
        <v>0</v>
      </c>
      <c r="O166" s="78">
        <f>+'[1]BC TT15'!K162</f>
        <v>0</v>
      </c>
      <c r="P166" s="78">
        <f>+'[1]BC TT15'!N162</f>
        <v>0</v>
      </c>
      <c r="Q166" s="181" t="s">
        <v>241</v>
      </c>
      <c r="R166" s="61"/>
      <c r="S166" s="33"/>
      <c r="T166" s="35"/>
      <c r="U166" s="33"/>
      <c r="V166" s="33"/>
      <c r="AE166" s="166"/>
    </row>
    <row r="167" spans="1:31" s="141" customFormat="1" ht="26" x14ac:dyDescent="0.35">
      <c r="A167" s="134"/>
      <c r="B167" s="154" t="s">
        <v>358</v>
      </c>
      <c r="C167" s="134"/>
      <c r="D167" s="165"/>
      <c r="E167" s="165"/>
      <c r="F167" s="134"/>
      <c r="G167" s="93">
        <f>+G168+G169</f>
        <v>307</v>
      </c>
      <c r="H167" s="93">
        <f t="shared" ref="H167:N167" si="66">+H168+H169</f>
        <v>0</v>
      </c>
      <c r="I167" s="93">
        <f t="shared" si="66"/>
        <v>0</v>
      </c>
      <c r="J167" s="93">
        <f t="shared" si="66"/>
        <v>0</v>
      </c>
      <c r="K167" s="93">
        <f t="shared" si="66"/>
        <v>166.4</v>
      </c>
      <c r="L167" s="93">
        <f t="shared" si="66"/>
        <v>166.4</v>
      </c>
      <c r="M167" s="93">
        <f t="shared" si="66"/>
        <v>0</v>
      </c>
      <c r="N167" s="93">
        <f t="shared" si="66"/>
        <v>0</v>
      </c>
      <c r="O167" s="78">
        <f>+'[1]BC TT15'!K163</f>
        <v>0</v>
      </c>
      <c r="P167" s="78">
        <f>+'[1]BC TT15'!N163</f>
        <v>0</v>
      </c>
      <c r="Q167" s="189"/>
      <c r="R167" s="60"/>
      <c r="S167" s="34"/>
      <c r="T167" s="36"/>
      <c r="U167" s="34"/>
      <c r="V167" s="34"/>
      <c r="W167" s="132"/>
      <c r="X167" s="132"/>
      <c r="Y167" s="132"/>
      <c r="Z167" s="132"/>
      <c r="AA167" s="132"/>
      <c r="AB167" s="132"/>
      <c r="AC167" s="132"/>
      <c r="AD167" s="132"/>
      <c r="AE167" s="142"/>
    </row>
    <row r="168" spans="1:31" ht="26" x14ac:dyDescent="0.35">
      <c r="A168" s="105">
        <v>1</v>
      </c>
      <c r="B168" s="157" t="s">
        <v>211</v>
      </c>
      <c r="C168" s="105" t="s">
        <v>228</v>
      </c>
      <c r="D168" s="107"/>
      <c r="E168" s="107">
        <v>2023</v>
      </c>
      <c r="F168" s="107"/>
      <c r="G168" s="62">
        <v>155</v>
      </c>
      <c r="H168" s="62"/>
      <c r="I168" s="62">
        <f>+'[1]BC TT15'!U164</f>
        <v>0</v>
      </c>
      <c r="J168" s="78">
        <f>+'[1]BC TT15'!I164</f>
        <v>0</v>
      </c>
      <c r="K168" s="78">
        <f t="shared" si="63"/>
        <v>14.4</v>
      </c>
      <c r="L168" s="78">
        <f>+'[1]BC TT15'!F164</f>
        <v>14.4</v>
      </c>
      <c r="M168" s="78">
        <f>+'[1]BC TT15'!H164</f>
        <v>0</v>
      </c>
      <c r="N168" s="78">
        <f t="shared" si="64"/>
        <v>0</v>
      </c>
      <c r="O168" s="78">
        <f>+'[1]BC TT15'!K164</f>
        <v>0</v>
      </c>
      <c r="P168" s="78">
        <f>+'[1]BC TT15'!N164</f>
        <v>0</v>
      </c>
      <c r="Q168" s="181" t="s">
        <v>242</v>
      </c>
      <c r="R168" s="61"/>
      <c r="S168" s="33"/>
      <c r="T168" s="35"/>
      <c r="U168" s="33"/>
      <c r="V168" s="33"/>
      <c r="AE168" s="166"/>
    </row>
    <row r="169" spans="1:31" ht="26" x14ac:dyDescent="0.35">
      <c r="A169" s="105">
        <v>2</v>
      </c>
      <c r="B169" s="157" t="s">
        <v>212</v>
      </c>
      <c r="C169" s="105" t="s">
        <v>145</v>
      </c>
      <c r="D169" s="107"/>
      <c r="E169" s="107">
        <v>2023</v>
      </c>
      <c r="F169" s="107"/>
      <c r="G169" s="62">
        <v>152</v>
      </c>
      <c r="H169" s="62"/>
      <c r="I169" s="62">
        <f>+'[1]BC TT15'!U165</f>
        <v>0</v>
      </c>
      <c r="J169" s="78">
        <f>+'[1]BC TT15'!I165</f>
        <v>0</v>
      </c>
      <c r="K169" s="78">
        <f t="shared" si="63"/>
        <v>152</v>
      </c>
      <c r="L169" s="78">
        <f>+'[1]BC TT15'!F165</f>
        <v>152</v>
      </c>
      <c r="M169" s="78">
        <f>+'[1]BC TT15'!H165</f>
        <v>0</v>
      </c>
      <c r="N169" s="78">
        <f t="shared" si="64"/>
        <v>0</v>
      </c>
      <c r="O169" s="78">
        <f>+'[1]BC TT15'!K165</f>
        <v>0</v>
      </c>
      <c r="P169" s="78">
        <f>+'[1]BC TT15'!N165</f>
        <v>0</v>
      </c>
      <c r="Q169" s="181" t="s">
        <v>234</v>
      </c>
      <c r="R169" s="61"/>
      <c r="S169" s="33"/>
      <c r="T169" s="35"/>
      <c r="U169" s="33"/>
      <c r="V169" s="33"/>
      <c r="AE169" s="166"/>
    </row>
    <row r="170" spans="1:31" s="141" customFormat="1" ht="19.5" customHeight="1" x14ac:dyDescent="0.35">
      <c r="A170" s="134" t="s">
        <v>428</v>
      </c>
      <c r="B170" s="145" t="s">
        <v>429</v>
      </c>
      <c r="C170" s="134"/>
      <c r="D170" s="134"/>
      <c r="E170" s="134"/>
      <c r="F170" s="165"/>
      <c r="G170" s="93">
        <f>+G171</f>
        <v>48394.052958483953</v>
      </c>
      <c r="H170" s="93">
        <f t="shared" ref="H170:N170" si="67">+H171</f>
        <v>0</v>
      </c>
      <c r="I170" s="93">
        <f t="shared" si="67"/>
        <v>22649.309000000001</v>
      </c>
      <c r="J170" s="93">
        <f t="shared" si="67"/>
        <v>16451</v>
      </c>
      <c r="K170" s="93">
        <f t="shared" si="67"/>
        <v>5601</v>
      </c>
      <c r="L170" s="93">
        <f t="shared" si="67"/>
        <v>0</v>
      </c>
      <c r="M170" s="93">
        <f t="shared" si="67"/>
        <v>5601</v>
      </c>
      <c r="N170" s="93">
        <f t="shared" si="67"/>
        <v>3371</v>
      </c>
      <c r="O170" s="78">
        <f>+'[1]BC TT15'!K166</f>
        <v>0</v>
      </c>
      <c r="P170" s="78">
        <f>+'[1]BC TT15'!N166</f>
        <v>3371</v>
      </c>
      <c r="Q170" s="97"/>
      <c r="R170" s="60"/>
      <c r="S170" s="34"/>
      <c r="T170" s="36"/>
      <c r="U170" s="34"/>
      <c r="V170" s="34"/>
      <c r="W170" s="132"/>
      <c r="X170" s="132"/>
      <c r="Y170" s="132"/>
      <c r="Z170" s="132"/>
      <c r="AA170" s="132"/>
      <c r="AB170" s="132"/>
      <c r="AC170" s="132"/>
      <c r="AD170" s="132"/>
      <c r="AE170" s="142"/>
    </row>
    <row r="171" spans="1:31" s="141" customFormat="1" ht="39" x14ac:dyDescent="0.35">
      <c r="A171" s="134" t="s">
        <v>11</v>
      </c>
      <c r="B171" s="145" t="s">
        <v>430</v>
      </c>
      <c r="C171" s="134"/>
      <c r="D171" s="134"/>
      <c r="E171" s="134"/>
      <c r="F171" s="165"/>
      <c r="G171" s="93">
        <f>+G172+G181+G184+G190</f>
        <v>48394.052958483953</v>
      </c>
      <c r="H171" s="93">
        <f t="shared" ref="H171:N171" si="68">+H172+H181+H184+H190</f>
        <v>0</v>
      </c>
      <c r="I171" s="93">
        <f t="shared" si="68"/>
        <v>22649.309000000001</v>
      </c>
      <c r="J171" s="93">
        <f t="shared" si="68"/>
        <v>16451</v>
      </c>
      <c r="K171" s="93">
        <f t="shared" si="68"/>
        <v>5601</v>
      </c>
      <c r="L171" s="93">
        <f t="shared" si="68"/>
        <v>0</v>
      </c>
      <c r="M171" s="93">
        <f t="shared" si="68"/>
        <v>5601</v>
      </c>
      <c r="N171" s="93">
        <f t="shared" si="68"/>
        <v>3371</v>
      </c>
      <c r="O171" s="78">
        <f>+'[1]BC TT15'!K167</f>
        <v>0</v>
      </c>
      <c r="P171" s="78">
        <f>+'[1]BC TT15'!N167</f>
        <v>3371</v>
      </c>
      <c r="Q171" s="97"/>
      <c r="R171" s="60"/>
      <c r="S171" s="34"/>
      <c r="T171" s="36"/>
      <c r="U171" s="34"/>
      <c r="V171" s="34"/>
      <c r="W171" s="132"/>
      <c r="X171" s="132"/>
      <c r="Y171" s="132"/>
      <c r="Z171" s="132"/>
      <c r="AA171" s="132"/>
      <c r="AB171" s="132"/>
      <c r="AC171" s="132"/>
      <c r="AD171" s="132"/>
      <c r="AE171" s="142"/>
    </row>
    <row r="172" spans="1:31" s="141" customFormat="1" ht="36" customHeight="1" x14ac:dyDescent="0.35">
      <c r="A172" s="134"/>
      <c r="B172" s="193" t="s">
        <v>431</v>
      </c>
      <c r="C172" s="134"/>
      <c r="D172" s="134"/>
      <c r="E172" s="134"/>
      <c r="F172" s="165"/>
      <c r="G172" s="93">
        <f>+G173+G174+G175+G176+G177+G178+G179+G180</f>
        <v>19541.753958483954</v>
      </c>
      <c r="H172" s="93">
        <f t="shared" ref="H172:N172" si="69">+H173+H174+H175+H176+H177+H178+H179+H180</f>
        <v>0</v>
      </c>
      <c r="I172" s="93">
        <f t="shared" si="69"/>
        <v>0</v>
      </c>
      <c r="J172" s="93">
        <f t="shared" si="69"/>
        <v>0</v>
      </c>
      <c r="K172" s="93">
        <f t="shared" si="69"/>
        <v>680</v>
      </c>
      <c r="L172" s="93">
        <f t="shared" si="69"/>
        <v>0</v>
      </c>
      <c r="M172" s="93">
        <f t="shared" si="69"/>
        <v>680</v>
      </c>
      <c r="N172" s="93">
        <f t="shared" si="69"/>
        <v>0</v>
      </c>
      <c r="O172" s="78">
        <f>+'[1]BC TT15'!K168</f>
        <v>0</v>
      </c>
      <c r="P172" s="78">
        <f>+'[1]BC TT15'!N168</f>
        <v>0</v>
      </c>
      <c r="Q172" s="134"/>
      <c r="R172" s="60"/>
      <c r="S172" s="34"/>
      <c r="T172" s="36"/>
      <c r="U172" s="34"/>
      <c r="V172" s="34"/>
      <c r="W172" s="132"/>
      <c r="X172" s="132"/>
      <c r="Y172" s="132"/>
      <c r="Z172" s="132"/>
      <c r="AA172" s="132"/>
      <c r="AB172" s="132"/>
      <c r="AC172" s="132"/>
      <c r="AD172" s="132"/>
      <c r="AE172" s="142"/>
    </row>
    <row r="173" spans="1:31" ht="26" x14ac:dyDescent="0.35">
      <c r="A173" s="105">
        <v>1</v>
      </c>
      <c r="B173" s="176" t="s">
        <v>432</v>
      </c>
      <c r="C173" s="105" t="s">
        <v>135</v>
      </c>
      <c r="D173" s="105"/>
      <c r="E173" s="105">
        <v>2021</v>
      </c>
      <c r="F173" s="107"/>
      <c r="G173" s="78">
        <v>1344.6207982625899</v>
      </c>
      <c r="H173" s="93"/>
      <c r="I173" s="93">
        <f>+'[1]BC TT15'!U169</f>
        <v>0</v>
      </c>
      <c r="J173" s="78">
        <f>+'[1]BC TT15'!I169</f>
        <v>0</v>
      </c>
      <c r="K173" s="78">
        <f t="shared" si="63"/>
        <v>50</v>
      </c>
      <c r="L173" s="78">
        <f>+'[1]BC TT15'!F169</f>
        <v>0</v>
      </c>
      <c r="M173" s="78">
        <f>+'[1]BC TT15'!H169</f>
        <v>50</v>
      </c>
      <c r="N173" s="78">
        <f t="shared" si="64"/>
        <v>0</v>
      </c>
      <c r="O173" s="78">
        <f>+'[1]BC TT15'!K169</f>
        <v>0</v>
      </c>
      <c r="P173" s="78">
        <f>+'[1]BC TT15'!N169</f>
        <v>0</v>
      </c>
      <c r="Q173" s="39" t="s">
        <v>235</v>
      </c>
      <c r="R173" s="61"/>
      <c r="S173" s="33"/>
      <c r="T173" s="35"/>
      <c r="U173" s="33"/>
      <c r="V173" s="33"/>
      <c r="AE173" s="166"/>
    </row>
    <row r="174" spans="1:31" ht="26" x14ac:dyDescent="0.35">
      <c r="A174" s="105">
        <v>2</v>
      </c>
      <c r="B174" s="176" t="s">
        <v>433</v>
      </c>
      <c r="C174" s="105" t="s">
        <v>135</v>
      </c>
      <c r="D174" s="105"/>
      <c r="E174" s="105">
        <v>2021</v>
      </c>
      <c r="F174" s="107"/>
      <c r="G174" s="78">
        <v>1136.4913313792704</v>
      </c>
      <c r="H174" s="93"/>
      <c r="I174" s="93">
        <f>+'[1]BC TT15'!U170</f>
        <v>0</v>
      </c>
      <c r="J174" s="78">
        <f>+'[1]BC TT15'!I170</f>
        <v>0</v>
      </c>
      <c r="K174" s="78">
        <f t="shared" si="63"/>
        <v>40</v>
      </c>
      <c r="L174" s="78">
        <f>+'[1]BC TT15'!F170</f>
        <v>0</v>
      </c>
      <c r="M174" s="78">
        <f>+'[1]BC TT15'!H170</f>
        <v>40</v>
      </c>
      <c r="N174" s="78">
        <f t="shared" si="64"/>
        <v>0</v>
      </c>
      <c r="O174" s="78">
        <f>+'[1]BC TT15'!K170</f>
        <v>0</v>
      </c>
      <c r="P174" s="78">
        <f>+'[1]BC TT15'!N170</f>
        <v>0</v>
      </c>
      <c r="Q174" s="39" t="s">
        <v>235</v>
      </c>
      <c r="R174" s="61"/>
      <c r="S174" s="33"/>
      <c r="T174" s="35"/>
      <c r="U174" s="33"/>
      <c r="V174" s="33"/>
      <c r="AE174" s="166"/>
    </row>
    <row r="175" spans="1:31" ht="26" x14ac:dyDescent="0.35">
      <c r="A175" s="105">
        <v>3</v>
      </c>
      <c r="B175" s="176" t="s">
        <v>434</v>
      </c>
      <c r="C175" s="105" t="s">
        <v>135</v>
      </c>
      <c r="D175" s="105"/>
      <c r="E175" s="105">
        <v>2021</v>
      </c>
      <c r="F175" s="107"/>
      <c r="G175" s="78">
        <v>4497.4399810000004</v>
      </c>
      <c r="H175" s="93"/>
      <c r="I175" s="93">
        <f>+'[1]BC TT15'!U171</f>
        <v>0</v>
      </c>
      <c r="J175" s="78">
        <f>+'[1]BC TT15'!I171</f>
        <v>0</v>
      </c>
      <c r="K175" s="78">
        <f t="shared" si="63"/>
        <v>70</v>
      </c>
      <c r="L175" s="78">
        <f>+'[1]BC TT15'!F171</f>
        <v>0</v>
      </c>
      <c r="M175" s="78">
        <f>+'[1]BC TT15'!H171</f>
        <v>70</v>
      </c>
      <c r="N175" s="78">
        <f t="shared" si="64"/>
        <v>0</v>
      </c>
      <c r="O175" s="78">
        <f>+'[1]BC TT15'!K171</f>
        <v>0</v>
      </c>
      <c r="P175" s="78">
        <f>+'[1]BC TT15'!N171</f>
        <v>0</v>
      </c>
      <c r="Q175" s="39" t="s">
        <v>235</v>
      </c>
      <c r="R175" s="61"/>
      <c r="S175" s="33"/>
      <c r="T175" s="35"/>
      <c r="U175" s="33"/>
      <c r="V175" s="33"/>
      <c r="AE175" s="166"/>
    </row>
    <row r="176" spans="1:31" ht="26" x14ac:dyDescent="0.35">
      <c r="A176" s="105">
        <v>4</v>
      </c>
      <c r="B176" s="176" t="s">
        <v>435</v>
      </c>
      <c r="C176" s="105" t="s">
        <v>135</v>
      </c>
      <c r="D176" s="105"/>
      <c r="E176" s="105">
        <v>2021</v>
      </c>
      <c r="F176" s="107"/>
      <c r="G176" s="78">
        <v>1879.9284963679895</v>
      </c>
      <c r="H176" s="93"/>
      <c r="I176" s="93">
        <f>+'[1]BC TT15'!U172</f>
        <v>0</v>
      </c>
      <c r="J176" s="78">
        <f>+'[1]BC TT15'!I172</f>
        <v>0</v>
      </c>
      <c r="K176" s="78">
        <f t="shared" si="63"/>
        <v>60</v>
      </c>
      <c r="L176" s="78">
        <f>+'[1]BC TT15'!F172</f>
        <v>0</v>
      </c>
      <c r="M176" s="78">
        <f>+'[1]BC TT15'!H172</f>
        <v>60</v>
      </c>
      <c r="N176" s="78">
        <f t="shared" si="64"/>
        <v>0</v>
      </c>
      <c r="O176" s="78">
        <f>+'[1]BC TT15'!K172</f>
        <v>0</v>
      </c>
      <c r="P176" s="78">
        <f>+'[1]BC TT15'!N172</f>
        <v>0</v>
      </c>
      <c r="Q176" s="39" t="s">
        <v>235</v>
      </c>
      <c r="R176" s="61"/>
      <c r="S176" s="33"/>
      <c r="T176" s="35"/>
      <c r="U176" s="33"/>
      <c r="V176" s="33"/>
      <c r="AE176" s="166"/>
    </row>
    <row r="177" spans="1:34" ht="26" x14ac:dyDescent="0.35">
      <c r="A177" s="105">
        <v>5</v>
      </c>
      <c r="B177" s="176" t="s">
        <v>436</v>
      </c>
      <c r="C177" s="105" t="s">
        <v>521</v>
      </c>
      <c r="D177" s="107"/>
      <c r="E177" s="105">
        <v>2021</v>
      </c>
      <c r="F177" s="107"/>
      <c r="G177" s="78">
        <v>3579.749530384383</v>
      </c>
      <c r="H177" s="62"/>
      <c r="I177" s="62">
        <f>+'[1]BC TT15'!U173</f>
        <v>0</v>
      </c>
      <c r="J177" s="78">
        <f>+'[1]BC TT15'!I173</f>
        <v>0</v>
      </c>
      <c r="K177" s="78">
        <f t="shared" si="63"/>
        <v>150</v>
      </c>
      <c r="L177" s="78">
        <f>+'[1]BC TT15'!F173</f>
        <v>0</v>
      </c>
      <c r="M177" s="78">
        <f>+'[1]BC TT15'!H173</f>
        <v>150</v>
      </c>
      <c r="N177" s="78">
        <f t="shared" si="64"/>
        <v>0</v>
      </c>
      <c r="O177" s="78">
        <f>+'[1]BC TT15'!K173</f>
        <v>0</v>
      </c>
      <c r="P177" s="78">
        <f>+'[1]BC TT15'!N173</f>
        <v>0</v>
      </c>
      <c r="Q177" s="39" t="s">
        <v>341</v>
      </c>
      <c r="R177" s="61"/>
      <c r="S177" s="33"/>
      <c r="T177" s="35"/>
      <c r="U177" s="33"/>
      <c r="V177" s="33"/>
      <c r="AE177" s="166"/>
    </row>
    <row r="178" spans="1:34" ht="26" x14ac:dyDescent="0.35">
      <c r="A178" s="105">
        <v>6</v>
      </c>
      <c r="B178" s="157" t="s">
        <v>437</v>
      </c>
      <c r="C178" s="194" t="s">
        <v>143</v>
      </c>
      <c r="D178" s="105"/>
      <c r="E178" s="105">
        <v>2021</v>
      </c>
      <c r="F178" s="107"/>
      <c r="G178" s="78">
        <v>1161.1429800000001</v>
      </c>
      <c r="H178" s="93"/>
      <c r="I178" s="93">
        <f>+'[1]BC TT15'!U174</f>
        <v>0</v>
      </c>
      <c r="J178" s="78">
        <f>+'[1]BC TT15'!I174</f>
        <v>0</v>
      </c>
      <c r="K178" s="78">
        <f t="shared" si="63"/>
        <v>40</v>
      </c>
      <c r="L178" s="78">
        <f>+'[1]BC TT15'!F174</f>
        <v>0</v>
      </c>
      <c r="M178" s="78">
        <f>+'[1]BC TT15'!H174</f>
        <v>40</v>
      </c>
      <c r="N178" s="78">
        <f t="shared" si="64"/>
        <v>0</v>
      </c>
      <c r="O178" s="78">
        <f>+'[1]BC TT15'!K174</f>
        <v>0</v>
      </c>
      <c r="P178" s="78">
        <f>+'[1]BC TT15'!N174</f>
        <v>0</v>
      </c>
      <c r="Q178" s="39" t="s">
        <v>450</v>
      </c>
      <c r="R178" s="61"/>
      <c r="S178" s="33"/>
      <c r="T178" s="35"/>
      <c r="U178" s="33"/>
      <c r="V178" s="33"/>
      <c r="AE178" s="166"/>
    </row>
    <row r="179" spans="1:34" ht="26" x14ac:dyDescent="0.35">
      <c r="A179" s="105">
        <v>7</v>
      </c>
      <c r="B179" s="157" t="s">
        <v>438</v>
      </c>
      <c r="C179" s="194" t="s">
        <v>228</v>
      </c>
      <c r="D179" s="105"/>
      <c r="E179" s="105">
        <v>2021</v>
      </c>
      <c r="F179" s="107"/>
      <c r="G179" s="78">
        <v>3933.807738</v>
      </c>
      <c r="H179" s="93"/>
      <c r="I179" s="93">
        <f>+'[1]BC TT15'!U175</f>
        <v>0</v>
      </c>
      <c r="J179" s="78">
        <f>+'[1]BC TT15'!I175</f>
        <v>0</v>
      </c>
      <c r="K179" s="78">
        <f t="shared" si="63"/>
        <v>200</v>
      </c>
      <c r="L179" s="78">
        <f>+'[1]BC TT15'!F175</f>
        <v>0</v>
      </c>
      <c r="M179" s="78">
        <f>+'[1]BC TT15'!H175</f>
        <v>200</v>
      </c>
      <c r="N179" s="78">
        <f t="shared" si="64"/>
        <v>0</v>
      </c>
      <c r="O179" s="78">
        <f>+'[1]BC TT15'!K175</f>
        <v>0</v>
      </c>
      <c r="P179" s="78">
        <f>+'[1]BC TT15'!N175</f>
        <v>0</v>
      </c>
      <c r="Q179" s="39" t="s">
        <v>242</v>
      </c>
      <c r="R179" s="61"/>
      <c r="S179" s="33"/>
      <c r="T179" s="35"/>
      <c r="U179" s="33"/>
      <c r="V179" s="33"/>
      <c r="AE179" s="166"/>
    </row>
    <row r="180" spans="1:34" ht="26" x14ac:dyDescent="0.35">
      <c r="A180" s="105">
        <v>8</v>
      </c>
      <c r="B180" s="157" t="s">
        <v>439</v>
      </c>
      <c r="C180" s="194" t="s">
        <v>144</v>
      </c>
      <c r="D180" s="105"/>
      <c r="E180" s="105">
        <v>2021</v>
      </c>
      <c r="F180" s="107"/>
      <c r="G180" s="78">
        <v>2008.5731030897182</v>
      </c>
      <c r="H180" s="93"/>
      <c r="I180" s="93">
        <f>+'[1]BC TT15'!U176</f>
        <v>0</v>
      </c>
      <c r="J180" s="78">
        <f>+'[1]BC TT15'!I176</f>
        <v>0</v>
      </c>
      <c r="K180" s="78">
        <f t="shared" si="63"/>
        <v>70</v>
      </c>
      <c r="L180" s="78">
        <f>+'[1]BC TT15'!F176</f>
        <v>0</v>
      </c>
      <c r="M180" s="78">
        <f>+'[1]BC TT15'!H176</f>
        <v>70</v>
      </c>
      <c r="N180" s="78">
        <f t="shared" si="64"/>
        <v>0</v>
      </c>
      <c r="O180" s="78">
        <f>+'[1]BC TT15'!K176</f>
        <v>0</v>
      </c>
      <c r="P180" s="78">
        <f>+'[1]BC TT15'!N176</f>
        <v>0</v>
      </c>
      <c r="Q180" s="39" t="s">
        <v>241</v>
      </c>
      <c r="R180" s="61"/>
      <c r="S180" s="33"/>
      <c r="T180" s="35"/>
      <c r="U180" s="33"/>
      <c r="V180" s="33"/>
      <c r="AE180" s="166"/>
    </row>
    <row r="181" spans="1:34" s="141" customFormat="1" ht="31.5" customHeight="1" x14ac:dyDescent="0.35">
      <c r="A181" s="134"/>
      <c r="B181" s="154" t="s">
        <v>440</v>
      </c>
      <c r="C181" s="195"/>
      <c r="D181" s="134"/>
      <c r="E181" s="134"/>
      <c r="F181" s="165"/>
      <c r="G181" s="93">
        <f>+G182+G183</f>
        <v>16924.858</v>
      </c>
      <c r="H181" s="93">
        <f t="shared" ref="H181:N181" si="70">+H182+H183</f>
        <v>0</v>
      </c>
      <c r="I181" s="93">
        <f t="shared" si="70"/>
        <v>15082.909000000001</v>
      </c>
      <c r="J181" s="93">
        <f t="shared" si="70"/>
        <v>10071</v>
      </c>
      <c r="K181" s="93">
        <f t="shared" si="70"/>
        <v>2021</v>
      </c>
      <c r="L181" s="93">
        <f t="shared" si="70"/>
        <v>0</v>
      </c>
      <c r="M181" s="93">
        <f t="shared" si="70"/>
        <v>2021</v>
      </c>
      <c r="N181" s="93">
        <f t="shared" si="70"/>
        <v>1971</v>
      </c>
      <c r="O181" s="78">
        <f>+'[1]BC TT15'!K177</f>
        <v>0</v>
      </c>
      <c r="P181" s="78">
        <f>+'[1]BC TT15'!N177</f>
        <v>1971</v>
      </c>
      <c r="Q181" s="101"/>
      <c r="R181" s="60"/>
      <c r="S181" s="34"/>
      <c r="T181" s="36"/>
      <c r="U181" s="34"/>
      <c r="V181" s="34"/>
      <c r="W181" s="132"/>
      <c r="X181" s="132"/>
      <c r="Y181" s="132"/>
      <c r="Z181" s="132"/>
      <c r="AA181" s="132"/>
      <c r="AB181" s="132"/>
      <c r="AC181" s="132"/>
      <c r="AD181" s="132"/>
      <c r="AE181" s="142"/>
    </row>
    <row r="182" spans="1:34" ht="26" x14ac:dyDescent="0.35">
      <c r="A182" s="105">
        <v>1</v>
      </c>
      <c r="B182" s="157" t="s">
        <v>354</v>
      </c>
      <c r="C182" s="113" t="s">
        <v>137</v>
      </c>
      <c r="D182" s="105"/>
      <c r="E182" s="105">
        <v>2022</v>
      </c>
      <c r="F182" s="107"/>
      <c r="G182" s="115">
        <v>14488.123000000001</v>
      </c>
      <c r="H182" s="62"/>
      <c r="I182" s="62">
        <f>+'[1]BC TT15'!U178</f>
        <v>13091.048000000001</v>
      </c>
      <c r="J182" s="78">
        <f>+'[1]BC TT15'!I178</f>
        <v>8221</v>
      </c>
      <c r="K182" s="78">
        <f t="shared" si="63"/>
        <v>1421</v>
      </c>
      <c r="L182" s="78">
        <f>+'[1]BC TT15'!F178</f>
        <v>0</v>
      </c>
      <c r="M182" s="78">
        <f>+'[1]BC TT15'!H178</f>
        <v>1421</v>
      </c>
      <c r="N182" s="78">
        <f t="shared" si="64"/>
        <v>1421</v>
      </c>
      <c r="O182" s="78">
        <f>+'[1]BC TT15'!K178</f>
        <v>0</v>
      </c>
      <c r="P182" s="78">
        <f>+'[1]BC TT15'!N178</f>
        <v>1421</v>
      </c>
      <c r="Q182" s="54" t="s">
        <v>129</v>
      </c>
      <c r="R182" s="61"/>
      <c r="S182" s="33"/>
      <c r="T182" s="35"/>
      <c r="U182" s="33"/>
      <c r="V182" s="33"/>
      <c r="AE182" s="166"/>
    </row>
    <row r="183" spans="1:34" ht="29.25" customHeight="1" x14ac:dyDescent="0.35">
      <c r="A183" s="105">
        <v>2</v>
      </c>
      <c r="B183" s="157" t="s">
        <v>355</v>
      </c>
      <c r="C183" s="114" t="s">
        <v>137</v>
      </c>
      <c r="D183" s="105"/>
      <c r="E183" s="105">
        <v>2022</v>
      </c>
      <c r="F183" s="105"/>
      <c r="G183" s="116">
        <v>2436.7349999999997</v>
      </c>
      <c r="H183" s="62"/>
      <c r="I183" s="62">
        <f>+'[1]BC TT15'!U179</f>
        <v>1991.8610000000001</v>
      </c>
      <c r="J183" s="78">
        <f>+'[1]BC TT15'!I179</f>
        <v>1850</v>
      </c>
      <c r="K183" s="78">
        <f t="shared" si="63"/>
        <v>600</v>
      </c>
      <c r="L183" s="78">
        <f>+'[1]BC TT15'!F179</f>
        <v>0</v>
      </c>
      <c r="M183" s="78">
        <f>+'[1]BC TT15'!H179</f>
        <v>600</v>
      </c>
      <c r="N183" s="78">
        <f t="shared" si="64"/>
        <v>550</v>
      </c>
      <c r="O183" s="78">
        <f>+'[1]BC TT15'!K179</f>
        <v>0</v>
      </c>
      <c r="P183" s="78">
        <f>+'[1]BC TT15'!N179</f>
        <v>550</v>
      </c>
      <c r="Q183" s="54" t="s">
        <v>129</v>
      </c>
      <c r="R183" s="61"/>
      <c r="S183" s="33"/>
      <c r="T183" s="35"/>
      <c r="U183" s="33"/>
      <c r="V183" s="33"/>
      <c r="AE183" s="166"/>
      <c r="AH183" s="32"/>
    </row>
    <row r="184" spans="1:34" ht="29.25" customHeight="1" x14ac:dyDescent="0.35">
      <c r="A184" s="134"/>
      <c r="B184" s="154" t="s">
        <v>441</v>
      </c>
      <c r="C184" s="105"/>
      <c r="D184" s="105"/>
      <c r="E184" s="105"/>
      <c r="F184" s="105"/>
      <c r="G184" s="93">
        <f>+G185+G186+G187+G188+G189</f>
        <v>10427.441000000001</v>
      </c>
      <c r="H184" s="93">
        <f t="shared" ref="H184:N184" si="71">+H185+H186+H187+H188+H189</f>
        <v>0</v>
      </c>
      <c r="I184" s="93">
        <f t="shared" si="71"/>
        <v>7566.4000000000005</v>
      </c>
      <c r="J184" s="93">
        <f t="shared" si="71"/>
        <v>6380</v>
      </c>
      <c r="K184" s="93">
        <f t="shared" si="71"/>
        <v>1400</v>
      </c>
      <c r="L184" s="93">
        <f t="shared" si="71"/>
        <v>0</v>
      </c>
      <c r="M184" s="93">
        <f t="shared" si="71"/>
        <v>1400</v>
      </c>
      <c r="N184" s="93">
        <f t="shared" si="71"/>
        <v>1400</v>
      </c>
      <c r="O184" s="78">
        <f>+'[1]BC TT15'!K180</f>
        <v>0</v>
      </c>
      <c r="P184" s="78">
        <f>+'[1]BC TT15'!N180</f>
        <v>1400</v>
      </c>
      <c r="Q184" s="56"/>
      <c r="R184" s="61"/>
      <c r="S184" s="33"/>
      <c r="T184" s="35"/>
      <c r="U184" s="33"/>
      <c r="V184" s="33"/>
      <c r="AE184" s="166"/>
      <c r="AH184" s="32"/>
    </row>
    <row r="185" spans="1:34" ht="26" x14ac:dyDescent="0.35">
      <c r="A185" s="105">
        <v>1</v>
      </c>
      <c r="B185" s="157" t="s">
        <v>219</v>
      </c>
      <c r="C185" s="196" t="s">
        <v>280</v>
      </c>
      <c r="D185" s="174"/>
      <c r="E185" s="174" t="s">
        <v>282</v>
      </c>
      <c r="F185" s="90"/>
      <c r="G185" s="197">
        <v>2314.0200000000004</v>
      </c>
      <c r="H185" s="62"/>
      <c r="I185" s="62">
        <f>+'[1]BC TT15'!U181</f>
        <v>1478.365</v>
      </c>
      <c r="J185" s="78">
        <f>+'[1]BC TT15'!I181</f>
        <v>1250</v>
      </c>
      <c r="K185" s="78">
        <f t="shared" si="63"/>
        <v>100</v>
      </c>
      <c r="L185" s="78">
        <f>+'[1]BC TT15'!F181</f>
        <v>0</v>
      </c>
      <c r="M185" s="78">
        <f>+'[1]BC TT15'!H181</f>
        <v>100</v>
      </c>
      <c r="N185" s="78">
        <f t="shared" si="64"/>
        <v>100</v>
      </c>
      <c r="O185" s="78">
        <f>+'[1]BC TT15'!K181</f>
        <v>0</v>
      </c>
      <c r="P185" s="78">
        <f>+'[1]BC TT15'!N181</f>
        <v>100</v>
      </c>
      <c r="Q185" s="54" t="s">
        <v>129</v>
      </c>
      <c r="R185" s="61"/>
      <c r="S185" s="33"/>
      <c r="T185" s="35"/>
      <c r="U185" s="33"/>
      <c r="V185" s="33"/>
      <c r="AH185" s="32"/>
    </row>
    <row r="186" spans="1:34" s="141" customFormat="1" ht="26" x14ac:dyDescent="0.35">
      <c r="A186" s="105">
        <v>2</v>
      </c>
      <c r="B186" s="180" t="s">
        <v>220</v>
      </c>
      <c r="C186" s="196" t="s">
        <v>280</v>
      </c>
      <c r="D186" s="148"/>
      <c r="E186" s="174" t="s">
        <v>282</v>
      </c>
      <c r="F186" s="58"/>
      <c r="G186" s="197">
        <v>3465.6</v>
      </c>
      <c r="H186" s="93"/>
      <c r="I186" s="62">
        <f>+'[1]BC TT15'!U182</f>
        <v>2821.8020000000001</v>
      </c>
      <c r="J186" s="78">
        <f>+'[1]BC TT15'!I182</f>
        <v>2500</v>
      </c>
      <c r="K186" s="78">
        <f t="shared" si="63"/>
        <v>1000</v>
      </c>
      <c r="L186" s="78">
        <f>+'[1]BC TT15'!F182</f>
        <v>0</v>
      </c>
      <c r="M186" s="78">
        <f>+'[1]BC TT15'!H182</f>
        <v>1000</v>
      </c>
      <c r="N186" s="78">
        <f t="shared" si="64"/>
        <v>1000</v>
      </c>
      <c r="O186" s="78">
        <f>+'[1]BC TT15'!K182</f>
        <v>0</v>
      </c>
      <c r="P186" s="78">
        <f>+'[1]BC TT15'!N182</f>
        <v>1000</v>
      </c>
      <c r="Q186" s="54" t="s">
        <v>129</v>
      </c>
      <c r="R186" s="60"/>
      <c r="S186" s="34"/>
      <c r="T186" s="36"/>
      <c r="U186" s="34"/>
      <c r="V186" s="34"/>
      <c r="W186" s="132"/>
      <c r="X186" s="132"/>
      <c r="Y186" s="132"/>
      <c r="Z186" s="132"/>
      <c r="AA186" s="132"/>
      <c r="AB186" s="132"/>
      <c r="AC186" s="132"/>
      <c r="AD186" s="132"/>
    </row>
    <row r="187" spans="1:34" ht="26" x14ac:dyDescent="0.35">
      <c r="A187" s="105">
        <v>3</v>
      </c>
      <c r="B187" s="180" t="s">
        <v>221</v>
      </c>
      <c r="C187" s="196" t="s">
        <v>280</v>
      </c>
      <c r="D187" s="105"/>
      <c r="E187" s="174" t="s">
        <v>282</v>
      </c>
      <c r="F187" s="105"/>
      <c r="G187" s="197">
        <v>2623.31</v>
      </c>
      <c r="H187" s="93"/>
      <c r="I187" s="62">
        <f>+'[1]BC TT15'!U183</f>
        <v>1670.921</v>
      </c>
      <c r="J187" s="78">
        <f>+'[1]BC TT15'!I183</f>
        <v>1400</v>
      </c>
      <c r="K187" s="78">
        <f t="shared" si="63"/>
        <v>100</v>
      </c>
      <c r="L187" s="78">
        <f>+'[1]BC TT15'!F183</f>
        <v>0</v>
      </c>
      <c r="M187" s="78">
        <f>+'[1]BC TT15'!H183</f>
        <v>100</v>
      </c>
      <c r="N187" s="78">
        <f t="shared" si="64"/>
        <v>100</v>
      </c>
      <c r="O187" s="78">
        <f>+'[1]BC TT15'!K183</f>
        <v>0</v>
      </c>
      <c r="P187" s="78">
        <f>+'[1]BC TT15'!N183</f>
        <v>100</v>
      </c>
      <c r="Q187" s="54" t="s">
        <v>129</v>
      </c>
      <c r="R187" s="61"/>
      <c r="S187" s="33"/>
      <c r="T187" s="35"/>
      <c r="U187" s="33"/>
      <c r="V187" s="33"/>
      <c r="AE187" s="166"/>
    </row>
    <row r="188" spans="1:34" ht="26" x14ac:dyDescent="0.35">
      <c r="A188" s="105">
        <v>4</v>
      </c>
      <c r="B188" s="180" t="s">
        <v>222</v>
      </c>
      <c r="C188" s="196" t="s">
        <v>280</v>
      </c>
      <c r="D188" s="105"/>
      <c r="E188" s="174" t="s">
        <v>282</v>
      </c>
      <c r="F188" s="105"/>
      <c r="G188" s="197">
        <v>951.09800000000018</v>
      </c>
      <c r="H188" s="93"/>
      <c r="I188" s="62">
        <f>+'[1]BC TT15'!U184</f>
        <v>616.02599999999995</v>
      </c>
      <c r="J188" s="78">
        <f>+'[1]BC TT15'!I184</f>
        <v>580</v>
      </c>
      <c r="K188" s="78">
        <f t="shared" si="63"/>
        <v>100</v>
      </c>
      <c r="L188" s="78">
        <f>+'[1]BC TT15'!F184</f>
        <v>0</v>
      </c>
      <c r="M188" s="78">
        <f>+'[1]BC TT15'!H184</f>
        <v>100</v>
      </c>
      <c r="N188" s="78">
        <f t="shared" si="64"/>
        <v>100</v>
      </c>
      <c r="O188" s="78">
        <f>+'[1]BC TT15'!K184</f>
        <v>0</v>
      </c>
      <c r="P188" s="78">
        <f>+'[1]BC TT15'!N184</f>
        <v>100</v>
      </c>
      <c r="Q188" s="54" t="s">
        <v>129</v>
      </c>
      <c r="R188" s="61"/>
      <c r="S188" s="33"/>
      <c r="T188" s="35"/>
      <c r="U188" s="33"/>
      <c r="V188" s="33"/>
      <c r="AE188" s="166"/>
    </row>
    <row r="189" spans="1:34" ht="26" x14ac:dyDescent="0.35">
      <c r="A189" s="105">
        <v>5</v>
      </c>
      <c r="B189" s="157" t="s">
        <v>223</v>
      </c>
      <c r="C189" s="196" t="s">
        <v>133</v>
      </c>
      <c r="D189" s="105"/>
      <c r="E189" s="105"/>
      <c r="F189" s="30"/>
      <c r="G189" s="197">
        <v>1073.413</v>
      </c>
      <c r="H189" s="62"/>
      <c r="I189" s="62">
        <f>+'[1]BC TT15'!U185</f>
        <v>979.28599999999994</v>
      </c>
      <c r="J189" s="78">
        <f>+'[1]BC TT15'!I185</f>
        <v>650</v>
      </c>
      <c r="K189" s="78">
        <f t="shared" si="63"/>
        <v>100</v>
      </c>
      <c r="L189" s="78">
        <f>+'[1]BC TT15'!F185</f>
        <v>0</v>
      </c>
      <c r="M189" s="78">
        <f>+'[1]BC TT15'!H185</f>
        <v>100</v>
      </c>
      <c r="N189" s="78">
        <f t="shared" si="64"/>
        <v>100</v>
      </c>
      <c r="O189" s="78">
        <f>+'[1]BC TT15'!K185</f>
        <v>0</v>
      </c>
      <c r="P189" s="78">
        <f>+'[1]BC TT15'!N185</f>
        <v>100</v>
      </c>
      <c r="Q189" s="105" t="s">
        <v>233</v>
      </c>
      <c r="R189" s="61"/>
      <c r="S189" s="33"/>
      <c r="T189" s="35"/>
      <c r="U189" s="33"/>
      <c r="V189" s="33"/>
      <c r="W189" s="68"/>
      <c r="AH189" s="32"/>
    </row>
    <row r="190" spans="1:34" s="141" customFormat="1" ht="37.5" customHeight="1" x14ac:dyDescent="0.35">
      <c r="A190" s="134"/>
      <c r="B190" s="154" t="s">
        <v>442</v>
      </c>
      <c r="C190" s="134"/>
      <c r="D190" s="134"/>
      <c r="E190" s="134"/>
      <c r="F190" s="134"/>
      <c r="G190" s="93">
        <f>+G191</f>
        <v>1500</v>
      </c>
      <c r="H190" s="93">
        <f t="shared" ref="H190:N190" si="72">+H191</f>
        <v>0</v>
      </c>
      <c r="I190" s="93">
        <f t="shared" si="72"/>
        <v>0</v>
      </c>
      <c r="J190" s="93">
        <f t="shared" si="72"/>
        <v>0</v>
      </c>
      <c r="K190" s="93">
        <f t="shared" si="72"/>
        <v>1500</v>
      </c>
      <c r="L190" s="93">
        <f t="shared" si="72"/>
        <v>0</v>
      </c>
      <c r="M190" s="93">
        <f t="shared" si="72"/>
        <v>1500</v>
      </c>
      <c r="N190" s="93">
        <f t="shared" si="72"/>
        <v>0</v>
      </c>
      <c r="O190" s="78">
        <f>+'[1]BC TT15'!K186</f>
        <v>0</v>
      </c>
      <c r="P190" s="78">
        <f>+'[1]BC TT15'!N186</f>
        <v>0</v>
      </c>
      <c r="Q190" s="134"/>
      <c r="R190" s="60"/>
      <c r="S190" s="34"/>
      <c r="T190" s="36"/>
      <c r="U190" s="34"/>
      <c r="V190" s="34"/>
      <c r="W190" s="102"/>
      <c r="X190" s="132"/>
      <c r="Y190" s="132"/>
      <c r="Z190" s="132"/>
      <c r="AA190" s="132"/>
      <c r="AB190" s="132"/>
      <c r="AC190" s="132"/>
      <c r="AD190" s="132"/>
    </row>
    <row r="191" spans="1:34" ht="28.5" customHeight="1" x14ac:dyDescent="0.35">
      <c r="A191" s="105">
        <v>1</v>
      </c>
      <c r="B191" s="157" t="s">
        <v>443</v>
      </c>
      <c r="C191" s="198" t="s">
        <v>522</v>
      </c>
      <c r="D191" s="105"/>
      <c r="E191" s="105">
        <v>2024</v>
      </c>
      <c r="F191" s="105"/>
      <c r="G191" s="199">
        <f>+H191+M191</f>
        <v>1500</v>
      </c>
      <c r="H191" s="93"/>
      <c r="I191" s="93">
        <f>+'[1]BC TT15'!U187</f>
        <v>0</v>
      </c>
      <c r="J191" s="78">
        <f>+'[1]BC TT15'!I187</f>
        <v>0</v>
      </c>
      <c r="K191" s="78">
        <f t="shared" si="63"/>
        <v>1500</v>
      </c>
      <c r="L191" s="78">
        <f>+'[1]BC TT15'!F187</f>
        <v>0</v>
      </c>
      <c r="M191" s="78">
        <f>+'[1]BC TT15'!H187</f>
        <v>1500</v>
      </c>
      <c r="N191" s="78">
        <f t="shared" si="64"/>
        <v>0</v>
      </c>
      <c r="O191" s="78">
        <f>+'[1]BC TT15'!K187</f>
        <v>0</v>
      </c>
      <c r="P191" s="78">
        <f>+'[1]BC TT15'!N187</f>
        <v>0</v>
      </c>
      <c r="Q191" s="105" t="s">
        <v>129</v>
      </c>
      <c r="R191" s="61"/>
      <c r="S191" s="33"/>
      <c r="T191" s="35"/>
      <c r="U191" s="33"/>
      <c r="V191" s="33"/>
    </row>
    <row r="192" spans="1:34" ht="24.75" customHeight="1" x14ac:dyDescent="0.35">
      <c r="A192" s="105"/>
      <c r="B192" s="180"/>
      <c r="C192" s="105"/>
      <c r="D192" s="136"/>
      <c r="E192" s="136"/>
      <c r="F192" s="136"/>
      <c r="G192" s="44"/>
      <c r="H192" s="136"/>
      <c r="I192" s="136"/>
      <c r="J192" s="86"/>
      <c r="K192" s="86"/>
      <c r="L192" s="86"/>
      <c r="M192" s="86"/>
      <c r="N192" s="182"/>
      <c r="O192" s="182"/>
      <c r="P192" s="182"/>
      <c r="Q192" s="105"/>
      <c r="R192" s="105"/>
    </row>
    <row r="193" spans="1:30" ht="27" customHeight="1" x14ac:dyDescent="0.35">
      <c r="A193" s="134" t="s">
        <v>224</v>
      </c>
      <c r="B193" s="154" t="s">
        <v>225</v>
      </c>
      <c r="C193" s="136"/>
      <c r="D193" s="136"/>
      <c r="E193" s="136"/>
      <c r="F193" s="136"/>
      <c r="G193" s="136"/>
      <c r="H193" s="136"/>
      <c r="I193" s="136"/>
      <c r="J193" s="72">
        <v>0</v>
      </c>
      <c r="K193" s="72">
        <v>8946</v>
      </c>
      <c r="L193" s="72">
        <v>0</v>
      </c>
      <c r="M193" s="72">
        <v>8946</v>
      </c>
      <c r="N193" s="136"/>
      <c r="O193" s="136"/>
      <c r="P193" s="136"/>
      <c r="Q193" s="105"/>
      <c r="R193" s="105"/>
    </row>
    <row r="194" spans="1:30" s="221" customFormat="1" ht="32.5" customHeight="1" x14ac:dyDescent="0.35">
      <c r="A194" s="208" t="s">
        <v>154</v>
      </c>
      <c r="B194" s="224" t="s">
        <v>244</v>
      </c>
      <c r="C194" s="225"/>
      <c r="D194" s="225"/>
      <c r="E194" s="225"/>
      <c r="F194" s="225"/>
      <c r="G194" s="226">
        <f>+G195+G205+G238+G244+G253+G259+G260+G278+G286</f>
        <v>110280.886</v>
      </c>
      <c r="H194" s="226">
        <f t="shared" ref="H194:P194" si="73">+H195+H205+H238+H244+H253+H259+H260+H278+H286</f>
        <v>0</v>
      </c>
      <c r="I194" s="226">
        <f t="shared" si="73"/>
        <v>0</v>
      </c>
      <c r="J194" s="226">
        <f t="shared" si="73"/>
        <v>28098.082999999999</v>
      </c>
      <c r="K194" s="226">
        <f t="shared" si="73"/>
        <v>41693.995999999999</v>
      </c>
      <c r="L194" s="226">
        <f t="shared" si="73"/>
        <v>0</v>
      </c>
      <c r="M194" s="226">
        <f t="shared" si="73"/>
        <v>36431.995999999999</v>
      </c>
      <c r="N194" s="226">
        <f t="shared" si="73"/>
        <v>12844.209500000001</v>
      </c>
      <c r="O194" s="226">
        <f t="shared" si="73"/>
        <v>0</v>
      </c>
      <c r="P194" s="226">
        <f t="shared" si="73"/>
        <v>12844.209500000001</v>
      </c>
      <c r="Q194" s="220"/>
      <c r="R194" s="220"/>
      <c r="S194" s="229">
        <f>+N194/K194</f>
        <v>0.30805897088875822</v>
      </c>
      <c r="T194" s="222"/>
      <c r="W194" s="223"/>
      <c r="X194" s="223"/>
      <c r="Y194" s="223"/>
      <c r="Z194" s="223"/>
      <c r="AA194" s="223"/>
      <c r="AB194" s="223"/>
      <c r="AC194" s="223"/>
      <c r="AD194" s="223"/>
    </row>
    <row r="195" spans="1:30" ht="40.15" customHeight="1" x14ac:dyDescent="0.35">
      <c r="A195" s="134" t="s">
        <v>11</v>
      </c>
      <c r="B195" s="45" t="s">
        <v>245</v>
      </c>
      <c r="C195" s="145"/>
      <c r="D195" s="145"/>
      <c r="E195" s="145"/>
      <c r="F195" s="145"/>
      <c r="G195" s="46">
        <f>SUM(G196:G204)</f>
        <v>53980</v>
      </c>
      <c r="H195" s="46">
        <f t="shared" ref="H195:P195" si="74">SUM(H196:H204)</f>
        <v>0</v>
      </c>
      <c r="I195" s="46">
        <f t="shared" si="74"/>
        <v>0</v>
      </c>
      <c r="J195" s="46">
        <f t="shared" si="74"/>
        <v>20054</v>
      </c>
      <c r="K195" s="46">
        <f t="shared" si="74"/>
        <v>18000</v>
      </c>
      <c r="L195" s="46">
        <f t="shared" si="74"/>
        <v>0</v>
      </c>
      <c r="M195" s="46">
        <f t="shared" si="74"/>
        <v>18000</v>
      </c>
      <c r="N195" s="46">
        <f t="shared" si="74"/>
        <v>5536.4639999999999</v>
      </c>
      <c r="O195" s="46">
        <f t="shared" si="74"/>
        <v>0</v>
      </c>
      <c r="P195" s="46">
        <f t="shared" si="74"/>
        <v>5536.4639999999999</v>
      </c>
      <c r="Q195" s="105"/>
      <c r="R195" s="105"/>
    </row>
    <row r="196" spans="1:30" ht="48.75" customHeight="1" x14ac:dyDescent="0.35">
      <c r="A196" s="105">
        <v>1</v>
      </c>
      <c r="B196" s="157" t="s">
        <v>247</v>
      </c>
      <c r="C196" s="73" t="s">
        <v>140</v>
      </c>
      <c r="D196" s="39" t="s">
        <v>274</v>
      </c>
      <c r="E196" s="48" t="s">
        <v>281</v>
      </c>
      <c r="F196" s="145"/>
      <c r="G196" s="30">
        <v>7900</v>
      </c>
      <c r="H196" s="145"/>
      <c r="I196" s="70"/>
      <c r="J196" s="30">
        <v>6037</v>
      </c>
      <c r="K196" s="30">
        <f>+L196+M196</f>
        <v>791</v>
      </c>
      <c r="L196" s="72"/>
      <c r="M196" s="87">
        <v>791</v>
      </c>
      <c r="N196" s="30">
        <f>+O196+P196</f>
        <v>516.47199999999998</v>
      </c>
      <c r="O196" s="30"/>
      <c r="P196" s="30">
        <v>516.47199999999998</v>
      </c>
      <c r="Q196" s="105" t="s">
        <v>283</v>
      </c>
      <c r="R196" s="105"/>
    </row>
    <row r="197" spans="1:30" ht="52" x14ac:dyDescent="0.35">
      <c r="A197" s="105">
        <v>2</v>
      </c>
      <c r="B197" s="157" t="s">
        <v>248</v>
      </c>
      <c r="C197" s="73" t="s">
        <v>137</v>
      </c>
      <c r="D197" s="39" t="s">
        <v>275</v>
      </c>
      <c r="E197" s="48">
        <v>2022</v>
      </c>
      <c r="F197" s="145"/>
      <c r="G197" s="30">
        <v>5000</v>
      </c>
      <c r="H197" s="145"/>
      <c r="I197" s="70"/>
      <c r="J197" s="30">
        <v>4000</v>
      </c>
      <c r="K197" s="30">
        <f t="shared" ref="K197:K204" si="75">+L197+M197</f>
        <v>1000</v>
      </c>
      <c r="L197" s="72"/>
      <c r="M197" s="87">
        <v>1000</v>
      </c>
      <c r="N197" s="30">
        <f t="shared" ref="N197:N204" si="76">+O197+P197</f>
        <v>0</v>
      </c>
      <c r="O197" s="30"/>
      <c r="P197" s="30"/>
      <c r="Q197" s="105" t="s">
        <v>283</v>
      </c>
      <c r="R197" s="105"/>
    </row>
    <row r="198" spans="1:30" ht="52" x14ac:dyDescent="0.35">
      <c r="A198" s="105">
        <v>3</v>
      </c>
      <c r="B198" s="157" t="s">
        <v>249</v>
      </c>
      <c r="C198" s="73" t="s">
        <v>137</v>
      </c>
      <c r="D198" s="39" t="s">
        <v>276</v>
      </c>
      <c r="E198" s="48">
        <v>2022</v>
      </c>
      <c r="F198" s="145"/>
      <c r="G198" s="30">
        <v>6000</v>
      </c>
      <c r="H198" s="145"/>
      <c r="I198" s="70"/>
      <c r="J198" s="30">
        <v>4500</v>
      </c>
      <c r="K198" s="30">
        <f t="shared" si="75"/>
        <v>1500</v>
      </c>
      <c r="L198" s="72"/>
      <c r="M198" s="87">
        <v>1500</v>
      </c>
      <c r="N198" s="30">
        <f t="shared" si="76"/>
        <v>602.95500000000004</v>
      </c>
      <c r="O198" s="30"/>
      <c r="P198" s="30">
        <v>602.95500000000004</v>
      </c>
      <c r="Q198" s="105" t="s">
        <v>283</v>
      </c>
      <c r="R198" s="105"/>
    </row>
    <row r="199" spans="1:30" ht="104" x14ac:dyDescent="0.35">
      <c r="A199" s="105">
        <v>4</v>
      </c>
      <c r="B199" s="157" t="s">
        <v>270</v>
      </c>
      <c r="C199" s="73" t="s">
        <v>280</v>
      </c>
      <c r="D199" s="39" t="s">
        <v>277</v>
      </c>
      <c r="E199" s="48" t="s">
        <v>282</v>
      </c>
      <c r="F199" s="145"/>
      <c r="G199" s="30">
        <v>6880</v>
      </c>
      <c r="H199" s="145"/>
      <c r="I199" s="46"/>
      <c r="J199" s="30">
        <v>3000</v>
      </c>
      <c r="K199" s="30">
        <f t="shared" si="75"/>
        <v>2400</v>
      </c>
      <c r="L199" s="72"/>
      <c r="M199" s="87">
        <v>2400</v>
      </c>
      <c r="N199" s="30">
        <f t="shared" si="76"/>
        <v>2020</v>
      </c>
      <c r="O199" s="30"/>
      <c r="P199" s="30">
        <v>2020</v>
      </c>
      <c r="Q199" s="105" t="s">
        <v>283</v>
      </c>
      <c r="R199" s="105"/>
    </row>
    <row r="200" spans="1:30" ht="26" x14ac:dyDescent="0.35">
      <c r="A200" s="105">
        <v>5</v>
      </c>
      <c r="B200" s="157" t="s">
        <v>271</v>
      </c>
      <c r="C200" s="73" t="s">
        <v>227</v>
      </c>
      <c r="D200" s="39" t="s">
        <v>278</v>
      </c>
      <c r="E200" s="48" t="s">
        <v>282</v>
      </c>
      <c r="F200" s="145"/>
      <c r="G200" s="30">
        <v>3000</v>
      </c>
      <c r="H200" s="145"/>
      <c r="I200" s="70"/>
      <c r="J200" s="30">
        <v>2017</v>
      </c>
      <c r="K200" s="30">
        <f t="shared" si="75"/>
        <v>983</v>
      </c>
      <c r="L200" s="72"/>
      <c r="M200" s="87">
        <v>983</v>
      </c>
      <c r="N200" s="30">
        <f t="shared" si="76"/>
        <v>597.03700000000003</v>
      </c>
      <c r="O200" s="30"/>
      <c r="P200" s="30">
        <v>597.03700000000003</v>
      </c>
      <c r="Q200" s="105" t="s">
        <v>283</v>
      </c>
      <c r="R200" s="105"/>
    </row>
    <row r="201" spans="1:30" ht="26" x14ac:dyDescent="0.35">
      <c r="A201" s="105">
        <v>6</v>
      </c>
      <c r="B201" s="157" t="s">
        <v>524</v>
      </c>
      <c r="C201" s="73" t="s">
        <v>125</v>
      </c>
      <c r="D201" s="201" t="s">
        <v>528</v>
      </c>
      <c r="E201" s="48" t="s">
        <v>494</v>
      </c>
      <c r="F201" s="145"/>
      <c r="G201" s="30">
        <v>5200</v>
      </c>
      <c r="H201" s="145"/>
      <c r="I201" s="70"/>
      <c r="J201" s="30">
        <v>500</v>
      </c>
      <c r="K201" s="30">
        <f t="shared" si="75"/>
        <v>1500</v>
      </c>
      <c r="L201" s="72"/>
      <c r="M201" s="87">
        <v>1500</v>
      </c>
      <c r="N201" s="30">
        <f t="shared" si="76"/>
        <v>1500</v>
      </c>
      <c r="O201" s="30"/>
      <c r="P201" s="30">
        <v>1500</v>
      </c>
      <c r="Q201" s="105" t="s">
        <v>283</v>
      </c>
      <c r="R201" s="105"/>
    </row>
    <row r="202" spans="1:30" ht="57.75" customHeight="1" x14ac:dyDescent="0.35">
      <c r="A202" s="105">
        <v>7</v>
      </c>
      <c r="B202" s="157" t="s">
        <v>525</v>
      </c>
      <c r="C202" s="73" t="s">
        <v>227</v>
      </c>
      <c r="D202" s="201" t="s">
        <v>529</v>
      </c>
      <c r="E202" s="48" t="s">
        <v>531</v>
      </c>
      <c r="F202" s="145"/>
      <c r="G202" s="30">
        <v>6000</v>
      </c>
      <c r="H202" s="145"/>
      <c r="I202" s="70"/>
      <c r="J202" s="30">
        <v>0</v>
      </c>
      <c r="K202" s="30">
        <f t="shared" si="75"/>
        <v>4181</v>
      </c>
      <c r="L202" s="72"/>
      <c r="M202" s="87">
        <v>4181</v>
      </c>
      <c r="N202" s="30">
        <f t="shared" si="76"/>
        <v>0</v>
      </c>
      <c r="O202" s="30"/>
      <c r="P202" s="30"/>
      <c r="Q202" s="105" t="s">
        <v>283</v>
      </c>
      <c r="R202" s="105"/>
    </row>
    <row r="203" spans="1:30" ht="58.5" customHeight="1" x14ac:dyDescent="0.35">
      <c r="A203" s="105">
        <v>8</v>
      </c>
      <c r="B203" s="157" t="s">
        <v>526</v>
      </c>
      <c r="C203" s="73" t="s">
        <v>140</v>
      </c>
      <c r="D203" s="39" t="s">
        <v>530</v>
      </c>
      <c r="E203" s="48" t="s">
        <v>531</v>
      </c>
      <c r="F203" s="145"/>
      <c r="G203" s="30">
        <v>12000</v>
      </c>
      <c r="H203" s="145"/>
      <c r="I203" s="70"/>
      <c r="J203" s="30">
        <v>0</v>
      </c>
      <c r="K203" s="30">
        <f t="shared" si="75"/>
        <v>4845</v>
      </c>
      <c r="L203" s="72"/>
      <c r="M203" s="87">
        <v>4845</v>
      </c>
      <c r="N203" s="30">
        <f t="shared" si="76"/>
        <v>300</v>
      </c>
      <c r="O203" s="30"/>
      <c r="P203" s="30">
        <v>300</v>
      </c>
      <c r="Q203" s="105"/>
      <c r="R203" s="105"/>
    </row>
    <row r="204" spans="1:30" ht="26" x14ac:dyDescent="0.35">
      <c r="A204" s="105">
        <v>9</v>
      </c>
      <c r="B204" s="157" t="s">
        <v>527</v>
      </c>
      <c r="C204" s="73" t="s">
        <v>144</v>
      </c>
      <c r="D204" s="201" t="s">
        <v>528</v>
      </c>
      <c r="E204" s="48" t="s">
        <v>531</v>
      </c>
      <c r="F204" s="145"/>
      <c r="G204" s="30">
        <v>2000</v>
      </c>
      <c r="H204" s="145"/>
      <c r="I204" s="70"/>
      <c r="J204" s="30">
        <v>0</v>
      </c>
      <c r="K204" s="30">
        <f t="shared" si="75"/>
        <v>800</v>
      </c>
      <c r="L204" s="72"/>
      <c r="M204" s="87">
        <v>800</v>
      </c>
      <c r="N204" s="30">
        <f t="shared" si="76"/>
        <v>0</v>
      </c>
      <c r="O204" s="30"/>
      <c r="P204" s="30"/>
      <c r="Q204" s="105"/>
      <c r="R204" s="105"/>
    </row>
    <row r="205" spans="1:30" ht="40.15" customHeight="1" x14ac:dyDescent="0.35">
      <c r="A205" s="134" t="s">
        <v>24</v>
      </c>
      <c r="B205" s="154" t="s">
        <v>284</v>
      </c>
      <c r="C205" s="145"/>
      <c r="D205" s="145"/>
      <c r="E205" s="145"/>
      <c r="F205" s="145"/>
      <c r="G205" s="49">
        <f>+G206+G217+G219+G237</f>
        <v>5262</v>
      </c>
      <c r="H205" s="49">
        <f t="shared" ref="H205:P205" si="77">SUM(H206+H217+H219+H237)</f>
        <v>0</v>
      </c>
      <c r="I205" s="49">
        <f t="shared" si="77"/>
        <v>0</v>
      </c>
      <c r="J205" s="49">
        <f t="shared" si="77"/>
        <v>0</v>
      </c>
      <c r="K205" s="49">
        <f t="shared" si="77"/>
        <v>5262</v>
      </c>
      <c r="L205" s="49">
        <f t="shared" si="77"/>
        <v>0</v>
      </c>
      <c r="M205" s="49">
        <f t="shared" si="77"/>
        <v>0</v>
      </c>
      <c r="N205" s="49">
        <f t="shared" si="77"/>
        <v>665.39599999999996</v>
      </c>
      <c r="O205" s="49">
        <f t="shared" si="77"/>
        <v>0</v>
      </c>
      <c r="P205" s="49">
        <f t="shared" si="77"/>
        <v>665.39599999999996</v>
      </c>
      <c r="Q205" s="201"/>
      <c r="R205" s="105"/>
    </row>
    <row r="206" spans="1:30" ht="40.15" customHeight="1" x14ac:dyDescent="0.35">
      <c r="A206" s="134" t="s">
        <v>92</v>
      </c>
      <c r="B206" s="154" t="s">
        <v>285</v>
      </c>
      <c r="C206" s="145"/>
      <c r="D206" s="145"/>
      <c r="E206" s="145"/>
      <c r="F206" s="145"/>
      <c r="G206" s="49">
        <f>SUM(G207:G216)</f>
        <v>3672.76</v>
      </c>
      <c r="H206" s="49">
        <f t="shared" ref="H206:P206" si="78">SUM(H207:H216)</f>
        <v>0</v>
      </c>
      <c r="I206" s="49">
        <f t="shared" si="78"/>
        <v>0</v>
      </c>
      <c r="J206" s="49">
        <f t="shared" si="78"/>
        <v>0</v>
      </c>
      <c r="K206" s="49">
        <f t="shared" si="78"/>
        <v>3672.76</v>
      </c>
      <c r="L206" s="49">
        <f t="shared" si="78"/>
        <v>0</v>
      </c>
      <c r="M206" s="49">
        <f t="shared" si="78"/>
        <v>0</v>
      </c>
      <c r="N206" s="49">
        <f t="shared" si="78"/>
        <v>597.39599999999996</v>
      </c>
      <c r="O206" s="49">
        <f t="shared" si="78"/>
        <v>0</v>
      </c>
      <c r="P206" s="49">
        <f t="shared" si="78"/>
        <v>597.39599999999996</v>
      </c>
      <c r="Q206" s="134"/>
      <c r="R206" s="105"/>
    </row>
    <row r="207" spans="1:30" ht="40.15" customHeight="1" x14ac:dyDescent="0.35">
      <c r="A207" s="105">
        <v>1</v>
      </c>
      <c r="B207" s="176" t="s">
        <v>286</v>
      </c>
      <c r="C207" s="176"/>
      <c r="D207" s="176"/>
      <c r="E207" s="176"/>
      <c r="F207" s="176"/>
      <c r="G207" s="50">
        <v>246.40000000000003</v>
      </c>
      <c r="H207" s="176"/>
      <c r="I207" s="70"/>
      <c r="J207" s="176"/>
      <c r="K207" s="50">
        <v>246.40000000000003</v>
      </c>
      <c r="L207" s="87"/>
      <c r="M207" s="87"/>
      <c r="N207" s="49">
        <f>+O207+P207</f>
        <v>0</v>
      </c>
      <c r="O207" s="136"/>
      <c r="P207" s="136"/>
      <c r="Q207" s="244" t="s">
        <v>334</v>
      </c>
      <c r="R207" s="105"/>
    </row>
    <row r="208" spans="1:30" ht="40.15" customHeight="1" x14ac:dyDescent="0.35">
      <c r="A208" s="105">
        <v>2</v>
      </c>
      <c r="B208" s="176" t="s">
        <v>287</v>
      </c>
      <c r="C208" s="176"/>
      <c r="D208" s="176"/>
      <c r="E208" s="176"/>
      <c r="F208" s="176"/>
      <c r="G208" s="50">
        <v>347.2</v>
      </c>
      <c r="H208" s="176"/>
      <c r="I208" s="70"/>
      <c r="J208" s="176"/>
      <c r="K208" s="50">
        <v>347.2</v>
      </c>
      <c r="L208" s="87"/>
      <c r="M208" s="87"/>
      <c r="N208" s="49">
        <f t="shared" ref="N208:N218" si="79">+O208+P208</f>
        <v>0</v>
      </c>
      <c r="O208" s="136"/>
      <c r="P208" s="136"/>
      <c r="Q208" s="245"/>
      <c r="R208" s="105"/>
    </row>
    <row r="209" spans="1:18" x14ac:dyDescent="0.35">
      <c r="A209" s="105">
        <v>3</v>
      </c>
      <c r="B209" s="176" t="s">
        <v>288</v>
      </c>
      <c r="C209" s="136"/>
      <c r="D209" s="136"/>
      <c r="E209" s="136"/>
      <c r="F209" s="136"/>
      <c r="G209" s="50">
        <v>114.79999999999998</v>
      </c>
      <c r="H209" s="136"/>
      <c r="I209" s="70"/>
      <c r="J209" s="136"/>
      <c r="K209" s="50">
        <v>114.79999999999998</v>
      </c>
      <c r="L209" s="182"/>
      <c r="M209" s="182"/>
      <c r="N209" s="49">
        <f t="shared" si="79"/>
        <v>0</v>
      </c>
      <c r="O209" s="182"/>
      <c r="P209" s="182"/>
      <c r="Q209" s="245"/>
      <c r="R209" s="105"/>
    </row>
    <row r="210" spans="1:18" ht="26" x14ac:dyDescent="0.35">
      <c r="A210" s="105">
        <v>4</v>
      </c>
      <c r="B210" s="176" t="s">
        <v>289</v>
      </c>
      <c r="C210" s="136"/>
      <c r="D210" s="136"/>
      <c r="E210" s="136"/>
      <c r="F210" s="136"/>
      <c r="G210" s="50">
        <v>476</v>
      </c>
      <c r="H210" s="136"/>
      <c r="I210" s="70"/>
      <c r="J210" s="136"/>
      <c r="K210" s="50">
        <v>476</v>
      </c>
      <c r="L210" s="182"/>
      <c r="M210" s="182"/>
      <c r="N210" s="49">
        <f t="shared" si="79"/>
        <v>0</v>
      </c>
      <c r="O210" s="182"/>
      <c r="P210" s="182"/>
      <c r="Q210" s="245"/>
      <c r="R210" s="105"/>
    </row>
    <row r="211" spans="1:18" x14ac:dyDescent="0.35">
      <c r="A211" s="105">
        <v>5</v>
      </c>
      <c r="B211" s="176" t="s">
        <v>290</v>
      </c>
      <c r="C211" s="136"/>
      <c r="D211" s="136"/>
      <c r="E211" s="136"/>
      <c r="F211" s="136"/>
      <c r="G211" s="50">
        <v>280</v>
      </c>
      <c r="H211" s="136"/>
      <c r="I211" s="46"/>
      <c r="J211" s="136"/>
      <c r="K211" s="50">
        <v>280</v>
      </c>
      <c r="L211" s="182"/>
      <c r="M211" s="182"/>
      <c r="N211" s="49">
        <f t="shared" si="79"/>
        <v>0</v>
      </c>
      <c r="O211" s="182"/>
      <c r="P211" s="182"/>
      <c r="Q211" s="245"/>
      <c r="R211" s="105"/>
    </row>
    <row r="212" spans="1:18" x14ac:dyDescent="0.35">
      <c r="A212" s="105">
        <v>6</v>
      </c>
      <c r="B212" s="176" t="s">
        <v>291</v>
      </c>
      <c r="C212" s="136"/>
      <c r="D212" s="136"/>
      <c r="E212" s="136"/>
      <c r="F212" s="136"/>
      <c r="G212" s="50">
        <v>224</v>
      </c>
      <c r="H212" s="136"/>
      <c r="I212" s="70"/>
      <c r="J212" s="136"/>
      <c r="K212" s="50">
        <v>224</v>
      </c>
      <c r="L212" s="182"/>
      <c r="M212" s="182"/>
      <c r="N212" s="49">
        <f t="shared" si="79"/>
        <v>0</v>
      </c>
      <c r="O212" s="182"/>
      <c r="P212" s="182"/>
      <c r="Q212" s="245"/>
      <c r="R212" s="105"/>
    </row>
    <row r="213" spans="1:18" ht="26" x14ac:dyDescent="0.35">
      <c r="A213" s="105">
        <v>7</v>
      </c>
      <c r="B213" s="176" t="s">
        <v>292</v>
      </c>
      <c r="C213" s="136"/>
      <c r="D213" s="136"/>
      <c r="E213" s="136"/>
      <c r="F213" s="136"/>
      <c r="G213" s="50">
        <v>504</v>
      </c>
      <c r="H213" s="136"/>
      <c r="I213" s="70"/>
      <c r="J213" s="136"/>
      <c r="K213" s="50">
        <v>504</v>
      </c>
      <c r="L213" s="182"/>
      <c r="M213" s="182"/>
      <c r="N213" s="49">
        <f t="shared" si="79"/>
        <v>0</v>
      </c>
      <c r="O213" s="182"/>
      <c r="P213" s="182"/>
      <c r="Q213" s="245"/>
      <c r="R213" s="105"/>
    </row>
    <row r="214" spans="1:18" ht="26" x14ac:dyDescent="0.35">
      <c r="A214" s="105">
        <v>8</v>
      </c>
      <c r="B214" s="176" t="s">
        <v>293</v>
      </c>
      <c r="C214" s="136"/>
      <c r="D214" s="136"/>
      <c r="E214" s="136"/>
      <c r="F214" s="136"/>
      <c r="G214" s="50">
        <v>224</v>
      </c>
      <c r="H214" s="136"/>
      <c r="I214" s="70"/>
      <c r="J214" s="136"/>
      <c r="K214" s="50">
        <v>224</v>
      </c>
      <c r="L214" s="182"/>
      <c r="M214" s="182"/>
      <c r="N214" s="49">
        <f t="shared" si="79"/>
        <v>0</v>
      </c>
      <c r="O214" s="182"/>
      <c r="P214" s="182"/>
      <c r="Q214" s="245"/>
      <c r="R214" s="105"/>
    </row>
    <row r="215" spans="1:18" ht="26" x14ac:dyDescent="0.35">
      <c r="A215" s="105">
        <v>9</v>
      </c>
      <c r="B215" s="176" t="s">
        <v>294</v>
      </c>
      <c r="C215" s="136"/>
      <c r="D215" s="136"/>
      <c r="E215" s="136"/>
      <c r="F215" s="136"/>
      <c r="G215" s="50">
        <v>884.80000000000007</v>
      </c>
      <c r="H215" s="136"/>
      <c r="I215" s="70"/>
      <c r="J215" s="136"/>
      <c r="K215" s="50">
        <v>884.80000000000007</v>
      </c>
      <c r="L215" s="182"/>
      <c r="M215" s="182"/>
      <c r="N215" s="49">
        <f t="shared" si="79"/>
        <v>397.39600000000002</v>
      </c>
      <c r="O215" s="182"/>
      <c r="P215" s="182">
        <v>397.39600000000002</v>
      </c>
      <c r="Q215" s="245"/>
      <c r="R215" s="105"/>
    </row>
    <row r="216" spans="1:18" ht="26" x14ac:dyDescent="0.35">
      <c r="A216" s="105">
        <v>10</v>
      </c>
      <c r="B216" s="176" t="s">
        <v>295</v>
      </c>
      <c r="C216" s="136"/>
      <c r="D216" s="136"/>
      <c r="E216" s="136"/>
      <c r="F216" s="136"/>
      <c r="G216" s="50">
        <v>371.56</v>
      </c>
      <c r="H216" s="136"/>
      <c r="I216" s="46"/>
      <c r="J216" s="136"/>
      <c r="K216" s="50">
        <v>371.56</v>
      </c>
      <c r="L216" s="182"/>
      <c r="M216" s="182"/>
      <c r="N216" s="49">
        <f t="shared" si="79"/>
        <v>200</v>
      </c>
      <c r="O216" s="182"/>
      <c r="P216" s="182">
        <v>200</v>
      </c>
      <c r="Q216" s="246"/>
      <c r="R216" s="105"/>
    </row>
    <row r="217" spans="1:18" ht="48" customHeight="1" x14ac:dyDescent="0.35">
      <c r="A217" s="134" t="s">
        <v>93</v>
      </c>
      <c r="B217" s="154" t="s">
        <v>296</v>
      </c>
      <c r="C217" s="136"/>
      <c r="D217" s="136"/>
      <c r="E217" s="136"/>
      <c r="F217" s="136"/>
      <c r="G217" s="49">
        <f>SUM(G218)</f>
        <v>609.34</v>
      </c>
      <c r="H217" s="49">
        <f t="shared" ref="H217:P217" si="80">SUM(H218)</f>
        <v>0</v>
      </c>
      <c r="I217" s="49">
        <f t="shared" si="80"/>
        <v>0</v>
      </c>
      <c r="J217" s="49">
        <f t="shared" si="80"/>
        <v>0</v>
      </c>
      <c r="K217" s="49">
        <f t="shared" si="80"/>
        <v>609.34</v>
      </c>
      <c r="L217" s="49">
        <f t="shared" si="80"/>
        <v>0</v>
      </c>
      <c r="M217" s="49">
        <f t="shared" si="80"/>
        <v>0</v>
      </c>
      <c r="N217" s="49">
        <f t="shared" si="80"/>
        <v>68</v>
      </c>
      <c r="O217" s="49">
        <f t="shared" si="80"/>
        <v>0</v>
      </c>
      <c r="P217" s="49">
        <f t="shared" si="80"/>
        <v>68</v>
      </c>
      <c r="Q217" s="134"/>
      <c r="R217" s="105"/>
    </row>
    <row r="218" spans="1:18" x14ac:dyDescent="0.35">
      <c r="A218" s="105">
        <v>1</v>
      </c>
      <c r="B218" s="157" t="s">
        <v>297</v>
      </c>
      <c r="C218" s="136"/>
      <c r="D218" s="136"/>
      <c r="E218" s="136"/>
      <c r="F218" s="136"/>
      <c r="G218" s="50">
        <v>609.34</v>
      </c>
      <c r="H218" s="136"/>
      <c r="I218" s="70"/>
      <c r="J218" s="136"/>
      <c r="K218" s="50">
        <v>609.34</v>
      </c>
      <c r="L218" s="182"/>
      <c r="M218" s="182"/>
      <c r="N218" s="49">
        <f t="shared" si="79"/>
        <v>68</v>
      </c>
      <c r="O218" s="182"/>
      <c r="P218" s="182">
        <v>68</v>
      </c>
      <c r="Q218" s="105" t="s">
        <v>334</v>
      </c>
      <c r="R218" s="105"/>
    </row>
    <row r="219" spans="1:18" x14ac:dyDescent="0.35">
      <c r="A219" s="134" t="s">
        <v>101</v>
      </c>
      <c r="B219" s="154" t="s">
        <v>298</v>
      </c>
      <c r="C219" s="136"/>
      <c r="D219" s="136"/>
      <c r="E219" s="136"/>
      <c r="F219" s="136"/>
      <c r="G219" s="49">
        <f>SUM(G220:G236)</f>
        <v>966.55999999999983</v>
      </c>
      <c r="H219" s="49">
        <f t="shared" ref="H219:P219" si="81">SUM(H220:H236)</f>
        <v>0</v>
      </c>
      <c r="I219" s="49">
        <f t="shared" si="81"/>
        <v>0</v>
      </c>
      <c r="J219" s="49">
        <f t="shared" si="81"/>
        <v>0</v>
      </c>
      <c r="K219" s="49">
        <f t="shared" si="81"/>
        <v>966.55999999999983</v>
      </c>
      <c r="L219" s="49">
        <f t="shared" si="81"/>
        <v>0</v>
      </c>
      <c r="M219" s="49">
        <f t="shared" si="81"/>
        <v>0</v>
      </c>
      <c r="N219" s="49">
        <f t="shared" si="81"/>
        <v>0</v>
      </c>
      <c r="O219" s="49">
        <f t="shared" si="81"/>
        <v>0</v>
      </c>
      <c r="P219" s="49">
        <f t="shared" si="81"/>
        <v>0</v>
      </c>
      <c r="Q219" s="134"/>
      <c r="R219" s="105"/>
    </row>
    <row r="220" spans="1:18" ht="26" x14ac:dyDescent="0.35">
      <c r="A220" s="105">
        <v>1</v>
      </c>
      <c r="B220" s="157" t="s">
        <v>124</v>
      </c>
      <c r="C220" s="136"/>
      <c r="D220" s="136"/>
      <c r="E220" s="136"/>
      <c r="F220" s="136"/>
      <c r="G220" s="50">
        <v>25.34</v>
      </c>
      <c r="H220" s="136"/>
      <c r="I220" s="70"/>
      <c r="J220" s="136"/>
      <c r="K220" s="50">
        <v>25.34</v>
      </c>
      <c r="L220" s="182"/>
      <c r="M220" s="182"/>
      <c r="N220" s="182"/>
      <c r="O220" s="182"/>
      <c r="P220" s="182"/>
      <c r="Q220" s="105" t="s">
        <v>335</v>
      </c>
      <c r="R220" s="105"/>
    </row>
    <row r="221" spans="1:18" ht="26" x14ac:dyDescent="0.35">
      <c r="A221" s="105">
        <v>2</v>
      </c>
      <c r="B221" s="157" t="s">
        <v>131</v>
      </c>
      <c r="C221" s="136"/>
      <c r="D221" s="136"/>
      <c r="E221" s="136"/>
      <c r="F221" s="136"/>
      <c r="G221" s="50">
        <v>63.350000000000009</v>
      </c>
      <c r="H221" s="136"/>
      <c r="I221" s="70"/>
      <c r="J221" s="136"/>
      <c r="K221" s="50">
        <v>63.350000000000009</v>
      </c>
      <c r="L221" s="182"/>
      <c r="M221" s="182"/>
      <c r="N221" s="182"/>
      <c r="O221" s="182"/>
      <c r="P221" s="182"/>
      <c r="Q221" s="105" t="s">
        <v>336</v>
      </c>
      <c r="R221" s="105"/>
    </row>
    <row r="222" spans="1:18" ht="26" x14ac:dyDescent="0.35">
      <c r="A222" s="105">
        <v>3</v>
      </c>
      <c r="B222" s="157" t="s">
        <v>228</v>
      </c>
      <c r="C222" s="136"/>
      <c r="D222" s="136"/>
      <c r="E222" s="136"/>
      <c r="F222" s="136"/>
      <c r="G222" s="50">
        <v>113.75</v>
      </c>
      <c r="H222" s="136"/>
      <c r="I222" s="70"/>
      <c r="J222" s="136"/>
      <c r="K222" s="50">
        <v>113.75</v>
      </c>
      <c r="L222" s="182"/>
      <c r="M222" s="182"/>
      <c r="N222" s="182"/>
      <c r="O222" s="182"/>
      <c r="P222" s="182"/>
      <c r="Q222" s="105" t="s">
        <v>242</v>
      </c>
      <c r="R222" s="105"/>
    </row>
    <row r="223" spans="1:18" ht="26" x14ac:dyDescent="0.35">
      <c r="A223" s="105">
        <v>4</v>
      </c>
      <c r="B223" s="157" t="s">
        <v>125</v>
      </c>
      <c r="C223" s="136"/>
      <c r="D223" s="136"/>
      <c r="E223" s="136"/>
      <c r="F223" s="136"/>
      <c r="G223" s="50">
        <v>29.54</v>
      </c>
      <c r="H223" s="136"/>
      <c r="I223" s="70"/>
      <c r="J223" s="136"/>
      <c r="K223" s="50">
        <v>29.54</v>
      </c>
      <c r="L223" s="182"/>
      <c r="M223" s="182"/>
      <c r="N223" s="182"/>
      <c r="O223" s="182"/>
      <c r="P223" s="182"/>
      <c r="Q223" s="105" t="s">
        <v>236</v>
      </c>
      <c r="R223" s="105"/>
    </row>
    <row r="224" spans="1:18" ht="26" x14ac:dyDescent="0.35">
      <c r="A224" s="105">
        <v>5</v>
      </c>
      <c r="B224" s="157" t="s">
        <v>133</v>
      </c>
      <c r="C224" s="136"/>
      <c r="D224" s="136"/>
      <c r="E224" s="136"/>
      <c r="F224" s="136"/>
      <c r="G224" s="50">
        <v>27.3</v>
      </c>
      <c r="H224" s="136"/>
      <c r="I224" s="70"/>
      <c r="J224" s="136"/>
      <c r="K224" s="50">
        <v>27.3</v>
      </c>
      <c r="L224" s="182"/>
      <c r="M224" s="182"/>
      <c r="N224" s="182"/>
      <c r="O224" s="182"/>
      <c r="P224" s="182"/>
      <c r="Q224" s="105" t="s">
        <v>233</v>
      </c>
      <c r="R224" s="105"/>
    </row>
    <row r="225" spans="1:18" ht="26" x14ac:dyDescent="0.35">
      <c r="A225" s="105">
        <v>6</v>
      </c>
      <c r="B225" s="157" t="s">
        <v>135</v>
      </c>
      <c r="C225" s="136"/>
      <c r="D225" s="136"/>
      <c r="E225" s="136"/>
      <c r="F225" s="136"/>
      <c r="G225" s="50">
        <v>92.05</v>
      </c>
      <c r="H225" s="136"/>
      <c r="I225" s="46"/>
      <c r="J225" s="136"/>
      <c r="K225" s="50">
        <v>92.05</v>
      </c>
      <c r="L225" s="182"/>
      <c r="M225" s="182"/>
      <c r="N225" s="182"/>
      <c r="O225" s="182"/>
      <c r="P225" s="182"/>
      <c r="Q225" s="105" t="s">
        <v>235</v>
      </c>
      <c r="R225" s="105"/>
    </row>
    <row r="226" spans="1:18" ht="26" x14ac:dyDescent="0.35">
      <c r="A226" s="105">
        <v>7</v>
      </c>
      <c r="B226" s="157" t="s">
        <v>227</v>
      </c>
      <c r="C226" s="136"/>
      <c r="D226" s="136"/>
      <c r="E226" s="136"/>
      <c r="F226" s="136"/>
      <c r="G226" s="50">
        <v>58.800000000000004</v>
      </c>
      <c r="H226" s="136"/>
      <c r="I226" s="70"/>
      <c r="J226" s="136"/>
      <c r="K226" s="50">
        <v>58.800000000000004</v>
      </c>
      <c r="L226" s="182"/>
      <c r="M226" s="182"/>
      <c r="N226" s="182"/>
      <c r="O226" s="182"/>
      <c r="P226" s="182"/>
      <c r="Q226" s="105" t="s">
        <v>337</v>
      </c>
      <c r="R226" s="105"/>
    </row>
    <row r="227" spans="1:18" ht="26" x14ac:dyDescent="0.35">
      <c r="A227" s="105">
        <v>8</v>
      </c>
      <c r="B227" s="157" t="s">
        <v>299</v>
      </c>
      <c r="C227" s="136"/>
      <c r="D227" s="136"/>
      <c r="E227" s="136"/>
      <c r="F227" s="136"/>
      <c r="G227" s="50">
        <v>66.290000000000006</v>
      </c>
      <c r="H227" s="136"/>
      <c r="I227" s="70"/>
      <c r="J227" s="136"/>
      <c r="K227" s="50">
        <v>66.290000000000006</v>
      </c>
      <c r="L227" s="182"/>
      <c r="M227" s="182"/>
      <c r="N227" s="182"/>
      <c r="O227" s="182"/>
      <c r="P227" s="182"/>
      <c r="Q227" s="105" t="s">
        <v>237</v>
      </c>
      <c r="R227" s="105"/>
    </row>
    <row r="228" spans="1:18" ht="26" x14ac:dyDescent="0.35">
      <c r="A228" s="105">
        <v>9</v>
      </c>
      <c r="B228" s="157" t="s">
        <v>143</v>
      </c>
      <c r="C228" s="136"/>
      <c r="D228" s="136"/>
      <c r="E228" s="136"/>
      <c r="F228" s="136"/>
      <c r="G228" s="50">
        <v>55.824999999999996</v>
      </c>
      <c r="H228" s="136"/>
      <c r="I228" s="70"/>
      <c r="J228" s="136"/>
      <c r="K228" s="50">
        <v>55.824999999999996</v>
      </c>
      <c r="L228" s="182"/>
      <c r="M228" s="182"/>
      <c r="N228" s="182"/>
      <c r="O228" s="182"/>
      <c r="P228" s="182"/>
      <c r="Q228" s="105" t="s">
        <v>338</v>
      </c>
      <c r="R228" s="105"/>
    </row>
    <row r="229" spans="1:18" ht="26" x14ac:dyDescent="0.35">
      <c r="A229" s="105">
        <v>10</v>
      </c>
      <c r="B229" s="157" t="s">
        <v>137</v>
      </c>
      <c r="C229" s="136"/>
      <c r="D229" s="136"/>
      <c r="E229" s="136"/>
      <c r="F229" s="136"/>
      <c r="G229" s="50">
        <v>99.33</v>
      </c>
      <c r="H229" s="136"/>
      <c r="I229" s="70"/>
      <c r="J229" s="136"/>
      <c r="K229" s="50">
        <v>99.33</v>
      </c>
      <c r="L229" s="182"/>
      <c r="M229" s="182"/>
      <c r="N229" s="182"/>
      <c r="O229" s="182"/>
      <c r="P229" s="182"/>
      <c r="Q229" s="105" t="s">
        <v>240</v>
      </c>
      <c r="R229" s="105"/>
    </row>
    <row r="230" spans="1:18" ht="26" x14ac:dyDescent="0.35">
      <c r="A230" s="105">
        <v>11</v>
      </c>
      <c r="B230" s="157" t="s">
        <v>146</v>
      </c>
      <c r="C230" s="136"/>
      <c r="D230" s="136"/>
      <c r="E230" s="136"/>
      <c r="F230" s="136"/>
      <c r="G230" s="50">
        <v>13.895000000000001</v>
      </c>
      <c r="H230" s="136"/>
      <c r="I230" s="38"/>
      <c r="J230" s="136"/>
      <c r="K230" s="50">
        <v>13.895000000000001</v>
      </c>
      <c r="L230" s="182"/>
      <c r="M230" s="182"/>
      <c r="N230" s="182"/>
      <c r="O230" s="182"/>
      <c r="P230" s="182"/>
      <c r="Q230" s="105" t="s">
        <v>339</v>
      </c>
      <c r="R230" s="105"/>
    </row>
    <row r="231" spans="1:18" ht="26" x14ac:dyDescent="0.35">
      <c r="A231" s="105">
        <v>12</v>
      </c>
      <c r="B231" s="157" t="s">
        <v>145</v>
      </c>
      <c r="C231" s="136"/>
      <c r="D231" s="136"/>
      <c r="E231" s="136"/>
      <c r="F231" s="136"/>
      <c r="G231" s="50">
        <v>77.56</v>
      </c>
      <c r="H231" s="136"/>
      <c r="I231" s="70"/>
      <c r="J231" s="136"/>
      <c r="K231" s="50">
        <v>77.56</v>
      </c>
      <c r="L231" s="182"/>
      <c r="M231" s="182"/>
      <c r="N231" s="182"/>
      <c r="O231" s="182"/>
      <c r="P231" s="182"/>
      <c r="Q231" s="105" t="s">
        <v>234</v>
      </c>
      <c r="R231" s="105"/>
    </row>
    <row r="232" spans="1:18" ht="26" x14ac:dyDescent="0.35">
      <c r="A232" s="105">
        <v>13</v>
      </c>
      <c r="B232" s="157" t="s">
        <v>140</v>
      </c>
      <c r="C232" s="136"/>
      <c r="D232" s="136"/>
      <c r="E232" s="136"/>
      <c r="F232" s="136"/>
      <c r="G232" s="50">
        <v>20.405000000000001</v>
      </c>
      <c r="H232" s="136"/>
      <c r="I232" s="70"/>
      <c r="J232" s="136"/>
      <c r="K232" s="50">
        <v>20.405000000000001</v>
      </c>
      <c r="L232" s="182"/>
      <c r="M232" s="182"/>
      <c r="N232" s="182"/>
      <c r="O232" s="182"/>
      <c r="P232" s="182"/>
      <c r="Q232" s="105" t="s">
        <v>340</v>
      </c>
      <c r="R232" s="105"/>
    </row>
    <row r="233" spans="1:18" ht="26" x14ac:dyDescent="0.35">
      <c r="A233" s="105">
        <v>14</v>
      </c>
      <c r="B233" s="157" t="s">
        <v>226</v>
      </c>
      <c r="C233" s="136"/>
      <c r="D233" s="136"/>
      <c r="E233" s="136"/>
      <c r="F233" s="136"/>
      <c r="G233" s="50">
        <v>78.05</v>
      </c>
      <c r="H233" s="136"/>
      <c r="I233" s="70"/>
      <c r="J233" s="136"/>
      <c r="K233" s="50">
        <v>78.05</v>
      </c>
      <c r="L233" s="182"/>
      <c r="M233" s="182"/>
      <c r="N233" s="182"/>
      <c r="O233" s="182"/>
      <c r="P233" s="182"/>
      <c r="Q233" s="105" t="s">
        <v>341</v>
      </c>
      <c r="R233" s="105"/>
    </row>
    <row r="234" spans="1:18" ht="26" x14ac:dyDescent="0.35">
      <c r="A234" s="105">
        <v>15</v>
      </c>
      <c r="B234" s="157" t="s">
        <v>149</v>
      </c>
      <c r="C234" s="136"/>
      <c r="D234" s="136"/>
      <c r="E234" s="136"/>
      <c r="F234" s="136"/>
      <c r="G234" s="50">
        <v>44.625</v>
      </c>
      <c r="H234" s="136"/>
      <c r="I234" s="136"/>
      <c r="J234" s="136"/>
      <c r="K234" s="50">
        <v>44.625</v>
      </c>
      <c r="L234" s="182"/>
      <c r="M234" s="182"/>
      <c r="N234" s="182"/>
      <c r="O234" s="182"/>
      <c r="P234" s="182"/>
      <c r="Q234" s="105" t="s">
        <v>239</v>
      </c>
      <c r="R234" s="105"/>
    </row>
    <row r="235" spans="1:18" ht="26" x14ac:dyDescent="0.35">
      <c r="A235" s="105">
        <v>16</v>
      </c>
      <c r="B235" s="157" t="s">
        <v>144</v>
      </c>
      <c r="C235" s="136"/>
      <c r="D235" s="136"/>
      <c r="E235" s="136"/>
      <c r="F235" s="136"/>
      <c r="G235" s="50">
        <v>67.899999999999991</v>
      </c>
      <c r="H235" s="136"/>
      <c r="I235" s="136"/>
      <c r="J235" s="136"/>
      <c r="K235" s="50">
        <v>67.899999999999991</v>
      </c>
      <c r="L235" s="182"/>
      <c r="M235" s="182"/>
      <c r="N235" s="182"/>
      <c r="O235" s="182"/>
      <c r="P235" s="182"/>
      <c r="Q235" s="105" t="s">
        <v>241</v>
      </c>
      <c r="R235" s="105"/>
    </row>
    <row r="236" spans="1:18" ht="26" x14ac:dyDescent="0.35">
      <c r="A236" s="105">
        <v>17</v>
      </c>
      <c r="B236" s="157" t="s">
        <v>148</v>
      </c>
      <c r="C236" s="136"/>
      <c r="D236" s="136"/>
      <c r="E236" s="136"/>
      <c r="F236" s="136"/>
      <c r="G236" s="50">
        <v>32.550000000000004</v>
      </c>
      <c r="H236" s="136"/>
      <c r="I236" s="136"/>
      <c r="J236" s="136"/>
      <c r="K236" s="50">
        <v>32.550000000000004</v>
      </c>
      <c r="L236" s="182"/>
      <c r="M236" s="182"/>
      <c r="N236" s="182"/>
      <c r="O236" s="182"/>
      <c r="P236" s="182"/>
      <c r="Q236" s="105" t="s">
        <v>238</v>
      </c>
      <c r="R236" s="105"/>
    </row>
    <row r="237" spans="1:18" x14ac:dyDescent="0.35">
      <c r="A237" s="134" t="s">
        <v>243</v>
      </c>
      <c r="B237" s="154" t="s">
        <v>300</v>
      </c>
      <c r="C237" s="136"/>
      <c r="D237" s="136"/>
      <c r="E237" s="136"/>
      <c r="F237" s="136"/>
      <c r="G237" s="49">
        <v>13.339999999999918</v>
      </c>
      <c r="H237" s="136"/>
      <c r="I237" s="136"/>
      <c r="J237" s="136"/>
      <c r="K237" s="49">
        <v>13.339999999999918</v>
      </c>
      <c r="L237" s="182"/>
      <c r="M237" s="182"/>
      <c r="N237" s="182"/>
      <c r="O237" s="182"/>
      <c r="P237" s="182"/>
      <c r="Q237" s="134"/>
      <c r="R237" s="105"/>
    </row>
    <row r="238" spans="1:18" x14ac:dyDescent="0.35">
      <c r="A238" s="134" t="s">
        <v>155</v>
      </c>
      <c r="B238" s="154" t="s">
        <v>250</v>
      </c>
      <c r="C238" s="136"/>
      <c r="D238" s="136"/>
      <c r="E238" s="136"/>
      <c r="F238" s="136"/>
      <c r="G238" s="49">
        <f>+SUM(G239:G243)</f>
        <v>1737.9960000000001</v>
      </c>
      <c r="H238" s="49">
        <f t="shared" ref="H238:P238" si="82">+SUM(H239:H243)</f>
        <v>0</v>
      </c>
      <c r="I238" s="49">
        <f t="shared" si="82"/>
        <v>0</v>
      </c>
      <c r="J238" s="49">
        <f t="shared" si="82"/>
        <v>1511.634</v>
      </c>
      <c r="K238" s="49">
        <f t="shared" si="82"/>
        <v>1737.9960000000001</v>
      </c>
      <c r="L238" s="49">
        <f t="shared" si="82"/>
        <v>0</v>
      </c>
      <c r="M238" s="49">
        <f t="shared" si="82"/>
        <v>1737.9960000000001</v>
      </c>
      <c r="N238" s="49">
        <f t="shared" si="82"/>
        <v>0</v>
      </c>
      <c r="O238" s="49">
        <f t="shared" si="82"/>
        <v>0</v>
      </c>
      <c r="P238" s="49">
        <f t="shared" si="82"/>
        <v>0</v>
      </c>
      <c r="Q238" s="244" t="s">
        <v>342</v>
      </c>
      <c r="R238" s="105"/>
    </row>
    <row r="239" spans="1:18" x14ac:dyDescent="0.35">
      <c r="A239" s="134"/>
      <c r="B239" s="157" t="s">
        <v>301</v>
      </c>
      <c r="C239" s="136"/>
      <c r="D239" s="136"/>
      <c r="E239" s="136"/>
      <c r="F239" s="136"/>
      <c r="G239" s="50">
        <v>44.183</v>
      </c>
      <c r="H239" s="49"/>
      <c r="I239" s="49"/>
      <c r="J239" s="50">
        <v>755.81700000000001</v>
      </c>
      <c r="K239" s="50">
        <f>+L239+M239</f>
        <v>44.183</v>
      </c>
      <c r="L239" s="49"/>
      <c r="M239" s="50">
        <v>44.183</v>
      </c>
      <c r="N239" s="49">
        <f>+O239+P239</f>
        <v>0</v>
      </c>
      <c r="O239" s="49"/>
      <c r="P239" s="49"/>
      <c r="Q239" s="245"/>
      <c r="R239" s="105"/>
    </row>
    <row r="240" spans="1:18" x14ac:dyDescent="0.35">
      <c r="A240" s="134"/>
      <c r="B240" s="157" t="s">
        <v>302</v>
      </c>
      <c r="C240" s="136"/>
      <c r="D240" s="136"/>
      <c r="E240" s="136"/>
      <c r="F240" s="136"/>
      <c r="G240" s="50">
        <v>44.183</v>
      </c>
      <c r="H240" s="49"/>
      <c r="I240" s="49"/>
      <c r="J240" s="50">
        <v>755.81700000000001</v>
      </c>
      <c r="K240" s="50">
        <f t="shared" ref="K240:K243" si="83">+L240+M240</f>
        <v>44.183</v>
      </c>
      <c r="L240" s="49"/>
      <c r="M240" s="50">
        <v>44.183</v>
      </c>
      <c r="N240" s="49">
        <f t="shared" ref="N240:N243" si="84">+O240+P240</f>
        <v>0</v>
      </c>
      <c r="O240" s="49"/>
      <c r="P240" s="49"/>
      <c r="Q240" s="245"/>
      <c r="R240" s="105"/>
    </row>
    <row r="241" spans="1:18" ht="26" x14ac:dyDescent="0.35">
      <c r="A241" s="134"/>
      <c r="B241" s="157" t="s">
        <v>532</v>
      </c>
      <c r="C241" s="136"/>
      <c r="D241" s="136"/>
      <c r="E241" s="136"/>
      <c r="F241" s="136"/>
      <c r="G241" s="50">
        <v>631</v>
      </c>
      <c r="H241" s="49"/>
      <c r="I241" s="49"/>
      <c r="J241" s="49"/>
      <c r="K241" s="50">
        <f t="shared" si="83"/>
        <v>631</v>
      </c>
      <c r="L241" s="49"/>
      <c r="M241" s="50">
        <v>631</v>
      </c>
      <c r="N241" s="49">
        <f t="shared" si="84"/>
        <v>0</v>
      </c>
      <c r="O241" s="49"/>
      <c r="P241" s="49"/>
      <c r="Q241" s="245"/>
      <c r="R241" s="105"/>
    </row>
    <row r="242" spans="1:18" ht="26" x14ac:dyDescent="0.35">
      <c r="A242" s="134"/>
      <c r="B242" s="157" t="s">
        <v>533</v>
      </c>
      <c r="C242" s="136"/>
      <c r="D242" s="136"/>
      <c r="E242" s="136"/>
      <c r="F242" s="136"/>
      <c r="G242" s="50">
        <v>250</v>
      </c>
      <c r="H242" s="49"/>
      <c r="I242" s="49"/>
      <c r="J242" s="49"/>
      <c r="K242" s="50">
        <f t="shared" si="83"/>
        <v>250</v>
      </c>
      <c r="L242" s="49"/>
      <c r="M242" s="50">
        <v>250</v>
      </c>
      <c r="N242" s="49">
        <f t="shared" si="84"/>
        <v>0</v>
      </c>
      <c r="O242" s="49"/>
      <c r="P242" s="49"/>
      <c r="Q242" s="245"/>
      <c r="R242" s="105"/>
    </row>
    <row r="243" spans="1:18" ht="26" x14ac:dyDescent="0.35">
      <c r="A243" s="134"/>
      <c r="B243" s="157" t="s">
        <v>534</v>
      </c>
      <c r="C243" s="136"/>
      <c r="D243" s="136"/>
      <c r="E243" s="136"/>
      <c r="F243" s="136"/>
      <c r="G243" s="50">
        <v>768.63</v>
      </c>
      <c r="H243" s="49"/>
      <c r="I243" s="49"/>
      <c r="J243" s="49"/>
      <c r="K243" s="50">
        <f t="shared" si="83"/>
        <v>768.63</v>
      </c>
      <c r="L243" s="49"/>
      <c r="M243" s="50">
        <v>768.63</v>
      </c>
      <c r="N243" s="49">
        <f t="shared" si="84"/>
        <v>0</v>
      </c>
      <c r="O243" s="49"/>
      <c r="P243" s="49"/>
      <c r="Q243" s="245"/>
      <c r="R243" s="105"/>
    </row>
    <row r="244" spans="1:18" x14ac:dyDescent="0.35">
      <c r="A244" s="134" t="s">
        <v>162</v>
      </c>
      <c r="B244" s="154" t="s">
        <v>253</v>
      </c>
      <c r="C244" s="136"/>
      <c r="D244" s="136"/>
      <c r="E244" s="136"/>
      <c r="F244" s="136"/>
      <c r="G244" s="49">
        <f t="shared" ref="G244:P244" si="85">SUM(G245:G252)</f>
        <v>12206</v>
      </c>
      <c r="H244" s="49">
        <f t="shared" si="85"/>
        <v>0</v>
      </c>
      <c r="I244" s="49">
        <f t="shared" si="85"/>
        <v>0</v>
      </c>
      <c r="J244" s="49">
        <f t="shared" si="85"/>
        <v>1158.3899999999999</v>
      </c>
      <c r="K244" s="49">
        <f t="shared" si="85"/>
        <v>4750</v>
      </c>
      <c r="L244" s="49">
        <f t="shared" si="85"/>
        <v>0</v>
      </c>
      <c r="M244" s="49">
        <f t="shared" si="85"/>
        <v>4750</v>
      </c>
      <c r="N244" s="49">
        <f t="shared" si="85"/>
        <v>2023.32</v>
      </c>
      <c r="O244" s="49">
        <f t="shared" si="85"/>
        <v>0</v>
      </c>
      <c r="P244" s="49">
        <f t="shared" si="85"/>
        <v>2023.32</v>
      </c>
      <c r="Q244" s="246"/>
      <c r="R244" s="105"/>
    </row>
    <row r="245" spans="1:18" ht="26" x14ac:dyDescent="0.35">
      <c r="A245" s="105">
        <v>1</v>
      </c>
      <c r="B245" s="157" t="s">
        <v>303</v>
      </c>
      <c r="C245" s="136"/>
      <c r="D245" s="136"/>
      <c r="E245" s="136"/>
      <c r="F245" s="136"/>
      <c r="G245" s="50">
        <v>1210</v>
      </c>
      <c r="H245" s="136"/>
      <c r="I245" s="136"/>
      <c r="J245" s="136"/>
      <c r="K245" s="50">
        <f>+L245+M245</f>
        <v>1210</v>
      </c>
      <c r="L245" s="182"/>
      <c r="M245" s="50">
        <v>1210</v>
      </c>
      <c r="N245" s="50">
        <f>+O245+P245</f>
        <v>0</v>
      </c>
      <c r="O245" s="182"/>
      <c r="P245" s="182"/>
      <c r="Q245" s="105" t="s">
        <v>334</v>
      </c>
      <c r="R245" s="105"/>
    </row>
    <row r="246" spans="1:18" ht="26" x14ac:dyDescent="0.35">
      <c r="A246" s="105">
        <v>2</v>
      </c>
      <c r="B246" s="157" t="s">
        <v>307</v>
      </c>
      <c r="C246" s="136"/>
      <c r="D246" s="136"/>
      <c r="E246" s="136"/>
      <c r="F246" s="136"/>
      <c r="G246" s="50">
        <v>1200</v>
      </c>
      <c r="H246" s="136"/>
      <c r="I246" s="136"/>
      <c r="J246" s="136">
        <v>100</v>
      </c>
      <c r="K246" s="50">
        <f t="shared" ref="K246:K252" si="86">+L246+M246</f>
        <v>500</v>
      </c>
      <c r="L246" s="182"/>
      <c r="M246" s="50">
        <v>500</v>
      </c>
      <c r="N246" s="50">
        <f t="shared" ref="N246:N252" si="87">+O246+P246</f>
        <v>500</v>
      </c>
      <c r="O246" s="182"/>
      <c r="P246" s="182">
        <v>500</v>
      </c>
      <c r="Q246" s="105" t="s">
        <v>334</v>
      </c>
      <c r="R246" s="105"/>
    </row>
    <row r="247" spans="1:18" x14ac:dyDescent="0.35">
      <c r="A247" s="105">
        <v>3</v>
      </c>
      <c r="B247" s="157" t="s">
        <v>535</v>
      </c>
      <c r="C247" s="136"/>
      <c r="D247" s="136"/>
      <c r="E247" s="136"/>
      <c r="F247" s="136"/>
      <c r="G247" s="50">
        <v>1000</v>
      </c>
      <c r="H247" s="136"/>
      <c r="I247" s="136"/>
      <c r="J247" s="136">
        <v>100</v>
      </c>
      <c r="K247" s="50">
        <f t="shared" si="86"/>
        <v>400</v>
      </c>
      <c r="L247" s="182"/>
      <c r="M247" s="50">
        <v>400</v>
      </c>
      <c r="N247" s="50">
        <f t="shared" si="87"/>
        <v>0</v>
      </c>
      <c r="O247" s="182"/>
      <c r="P247" s="182"/>
      <c r="Q247" s="105" t="s">
        <v>334</v>
      </c>
      <c r="R247" s="105"/>
    </row>
    <row r="248" spans="1:18" ht="26" x14ac:dyDescent="0.35">
      <c r="A248" s="105">
        <v>4</v>
      </c>
      <c r="B248" s="157" t="s">
        <v>536</v>
      </c>
      <c r="C248" s="136"/>
      <c r="D248" s="136"/>
      <c r="E248" s="136"/>
      <c r="F248" s="136"/>
      <c r="G248" s="50">
        <v>950</v>
      </c>
      <c r="H248" s="136"/>
      <c r="I248" s="136"/>
      <c r="J248" s="136"/>
      <c r="K248" s="50">
        <f t="shared" si="86"/>
        <v>475</v>
      </c>
      <c r="L248" s="182"/>
      <c r="M248" s="50">
        <v>475</v>
      </c>
      <c r="N248" s="50">
        <f t="shared" si="87"/>
        <v>0</v>
      </c>
      <c r="O248" s="182"/>
      <c r="P248" s="182"/>
      <c r="Q248" s="105" t="s">
        <v>334</v>
      </c>
      <c r="R248" s="105"/>
    </row>
    <row r="249" spans="1:18" ht="26" x14ac:dyDescent="0.35">
      <c r="A249" s="105">
        <v>3</v>
      </c>
      <c r="B249" s="157" t="s">
        <v>312</v>
      </c>
      <c r="C249" s="136"/>
      <c r="D249" s="136"/>
      <c r="E249" s="136"/>
      <c r="F249" s="136"/>
      <c r="G249" s="50">
        <v>100</v>
      </c>
      <c r="H249" s="136"/>
      <c r="I249" s="136"/>
      <c r="J249" s="136"/>
      <c r="K249" s="50">
        <f t="shared" si="86"/>
        <v>100</v>
      </c>
      <c r="L249" s="182"/>
      <c r="M249" s="50">
        <v>100</v>
      </c>
      <c r="N249" s="50">
        <f t="shared" si="87"/>
        <v>0</v>
      </c>
      <c r="O249" s="182"/>
      <c r="P249" s="182"/>
      <c r="Q249" s="105" t="s">
        <v>334</v>
      </c>
      <c r="R249" s="105"/>
    </row>
    <row r="250" spans="1:18" ht="26" x14ac:dyDescent="0.35">
      <c r="A250" s="105">
        <v>6</v>
      </c>
      <c r="B250" s="157" t="s">
        <v>537</v>
      </c>
      <c r="C250" s="136"/>
      <c r="D250" s="136"/>
      <c r="E250" s="136"/>
      <c r="F250" s="136"/>
      <c r="G250" s="50">
        <v>850</v>
      </c>
      <c r="H250" s="136"/>
      <c r="I250" s="136"/>
      <c r="J250" s="136"/>
      <c r="K250" s="50">
        <f t="shared" si="86"/>
        <v>425</v>
      </c>
      <c r="L250" s="182"/>
      <c r="M250" s="50">
        <v>425</v>
      </c>
      <c r="N250" s="50">
        <f t="shared" si="87"/>
        <v>0</v>
      </c>
      <c r="O250" s="182"/>
      <c r="P250" s="182"/>
      <c r="Q250" s="105" t="s">
        <v>334</v>
      </c>
      <c r="R250" s="105"/>
    </row>
    <row r="251" spans="1:18" ht="26" x14ac:dyDescent="0.35">
      <c r="A251" s="105">
        <v>4</v>
      </c>
      <c r="B251" s="157" t="s">
        <v>306</v>
      </c>
      <c r="C251" s="136"/>
      <c r="D251" s="136"/>
      <c r="E251" s="136"/>
      <c r="F251" s="136"/>
      <c r="G251" s="50">
        <v>616</v>
      </c>
      <c r="H251" s="136"/>
      <c r="I251" s="136"/>
      <c r="J251" s="136">
        <v>300</v>
      </c>
      <c r="K251" s="50">
        <f t="shared" si="86"/>
        <v>314</v>
      </c>
      <c r="L251" s="182"/>
      <c r="M251" s="50">
        <v>314</v>
      </c>
      <c r="N251" s="50">
        <f t="shared" si="87"/>
        <v>314</v>
      </c>
      <c r="O251" s="182"/>
      <c r="P251" s="182">
        <v>314</v>
      </c>
      <c r="Q251" s="105" t="s">
        <v>334</v>
      </c>
      <c r="R251" s="105"/>
    </row>
    <row r="252" spans="1:18" x14ac:dyDescent="0.35">
      <c r="A252" s="105">
        <v>8</v>
      </c>
      <c r="B252" s="157" t="s">
        <v>538</v>
      </c>
      <c r="C252" s="136"/>
      <c r="D252" s="136"/>
      <c r="E252" s="136"/>
      <c r="F252" s="136"/>
      <c r="G252" s="50">
        <v>6280</v>
      </c>
      <c r="H252" s="136"/>
      <c r="I252" s="136"/>
      <c r="J252" s="136">
        <v>658.39</v>
      </c>
      <c r="K252" s="50">
        <f t="shared" si="86"/>
        <v>1326</v>
      </c>
      <c r="L252" s="182"/>
      <c r="M252" s="50">
        <v>1326</v>
      </c>
      <c r="N252" s="182">
        <f t="shared" si="87"/>
        <v>1209.32</v>
      </c>
      <c r="O252" s="182"/>
      <c r="P252" s="227">
        <v>1209.32</v>
      </c>
      <c r="Q252" s="105" t="s">
        <v>334</v>
      </c>
      <c r="R252" s="105"/>
    </row>
    <row r="253" spans="1:18" ht="21" customHeight="1" x14ac:dyDescent="0.35">
      <c r="A253" s="134" t="s">
        <v>224</v>
      </c>
      <c r="B253" s="154" t="s">
        <v>257</v>
      </c>
      <c r="C253" s="136"/>
      <c r="D253" s="136"/>
      <c r="E253" s="136"/>
      <c r="F253" s="136"/>
      <c r="G253" s="49">
        <f t="shared" ref="G253:P253" si="88">SUM(G254:G258)</f>
        <v>28470</v>
      </c>
      <c r="H253" s="49">
        <f t="shared" si="88"/>
        <v>0</v>
      </c>
      <c r="I253" s="49">
        <f t="shared" si="88"/>
        <v>0</v>
      </c>
      <c r="J253" s="49">
        <f t="shared" si="88"/>
        <v>4474.0590000000002</v>
      </c>
      <c r="K253" s="49">
        <f t="shared" si="88"/>
        <v>6095</v>
      </c>
      <c r="L253" s="49">
        <f t="shared" si="88"/>
        <v>0</v>
      </c>
      <c r="M253" s="49">
        <f t="shared" si="88"/>
        <v>6095</v>
      </c>
      <c r="N253" s="49">
        <f t="shared" si="88"/>
        <v>4474.0590000000002</v>
      </c>
      <c r="O253" s="49">
        <f t="shared" si="88"/>
        <v>0</v>
      </c>
      <c r="P253" s="228">
        <f t="shared" si="88"/>
        <v>4474.0590000000002</v>
      </c>
      <c r="Q253" s="201"/>
      <c r="R253" s="105"/>
    </row>
    <row r="254" spans="1:18" ht="26" x14ac:dyDescent="0.35">
      <c r="A254" s="105">
        <v>1</v>
      </c>
      <c r="B254" s="157" t="s">
        <v>539</v>
      </c>
      <c r="C254" s="136"/>
      <c r="D254" s="136"/>
      <c r="E254" s="136"/>
      <c r="F254" s="136"/>
      <c r="G254" s="50">
        <v>14990</v>
      </c>
      <c r="H254" s="136"/>
      <c r="I254" s="136"/>
      <c r="J254" s="50">
        <v>387.65800000000002</v>
      </c>
      <c r="K254" s="50">
        <f>+L254+M254</f>
        <v>1225</v>
      </c>
      <c r="L254" s="182"/>
      <c r="M254" s="182">
        <v>1225</v>
      </c>
      <c r="N254" s="227">
        <f>+O254+P254</f>
        <v>387.65800000000002</v>
      </c>
      <c r="O254" s="182"/>
      <c r="P254" s="227">
        <v>387.65800000000002</v>
      </c>
      <c r="Q254" s="105" t="s">
        <v>283</v>
      </c>
      <c r="R254" s="105"/>
    </row>
    <row r="255" spans="1:18" ht="39" x14ac:dyDescent="0.35">
      <c r="A255" s="105">
        <v>2</v>
      </c>
      <c r="B255" s="157" t="s">
        <v>147</v>
      </c>
      <c r="C255" s="136"/>
      <c r="D255" s="136"/>
      <c r="E255" s="136"/>
      <c r="F255" s="136"/>
      <c r="G255" s="50">
        <v>11500</v>
      </c>
      <c r="H255" s="136"/>
      <c r="I255" s="136"/>
      <c r="J255" s="50">
        <v>3800</v>
      </c>
      <c r="K255" s="50">
        <f t="shared" ref="K255:K259" si="89">+L255+M255</f>
        <v>4070</v>
      </c>
      <c r="L255" s="182"/>
      <c r="M255" s="182">
        <v>4070</v>
      </c>
      <c r="N255" s="227">
        <f t="shared" ref="N255:N258" si="90">+O255+P255</f>
        <v>3800</v>
      </c>
      <c r="O255" s="182"/>
      <c r="P255" s="227">
        <v>3800</v>
      </c>
      <c r="Q255" s="105" t="s">
        <v>283</v>
      </c>
      <c r="R255" s="105"/>
    </row>
    <row r="256" spans="1:18" ht="26" x14ac:dyDescent="0.35">
      <c r="A256" s="105">
        <v>3</v>
      </c>
      <c r="B256" s="157" t="s">
        <v>320</v>
      </c>
      <c r="C256" s="136"/>
      <c r="D256" s="136"/>
      <c r="E256" s="136"/>
      <c r="F256" s="136"/>
      <c r="G256" s="50">
        <v>500</v>
      </c>
      <c r="H256" s="136"/>
      <c r="I256" s="136"/>
      <c r="J256" s="50">
        <v>286.40099999999995</v>
      </c>
      <c r="K256" s="50">
        <f t="shared" si="89"/>
        <v>300</v>
      </c>
      <c r="L256" s="182"/>
      <c r="M256" s="182">
        <v>300</v>
      </c>
      <c r="N256" s="227">
        <f t="shared" si="90"/>
        <v>286.40100000000001</v>
      </c>
      <c r="O256" s="182"/>
      <c r="P256" s="227">
        <v>286.40100000000001</v>
      </c>
      <c r="Q256" s="105" t="s">
        <v>283</v>
      </c>
      <c r="R256" s="105"/>
    </row>
    <row r="257" spans="1:30" ht="26" x14ac:dyDescent="0.35">
      <c r="A257" s="105">
        <v>4</v>
      </c>
      <c r="B257" s="157" t="s">
        <v>540</v>
      </c>
      <c r="C257" s="136"/>
      <c r="D257" s="136"/>
      <c r="E257" s="136"/>
      <c r="F257" s="136"/>
      <c r="G257" s="50">
        <v>500</v>
      </c>
      <c r="H257" s="136"/>
      <c r="I257" s="136"/>
      <c r="J257" s="50">
        <v>0</v>
      </c>
      <c r="K257" s="50">
        <f t="shared" si="89"/>
        <v>200</v>
      </c>
      <c r="L257" s="182"/>
      <c r="M257" s="182">
        <v>200</v>
      </c>
      <c r="N257" s="50">
        <f t="shared" si="90"/>
        <v>0</v>
      </c>
      <c r="O257" s="182"/>
      <c r="P257" s="227"/>
      <c r="Q257" s="105" t="s">
        <v>542</v>
      </c>
      <c r="R257" s="105"/>
    </row>
    <row r="258" spans="1:30" x14ac:dyDescent="0.35">
      <c r="A258" s="105">
        <v>5</v>
      </c>
      <c r="B258" s="157" t="s">
        <v>541</v>
      </c>
      <c r="C258" s="136"/>
      <c r="D258" s="136"/>
      <c r="E258" s="136"/>
      <c r="F258" s="136"/>
      <c r="G258" s="50">
        <v>980</v>
      </c>
      <c r="H258" s="136"/>
      <c r="I258" s="136"/>
      <c r="J258" s="50">
        <v>0</v>
      </c>
      <c r="K258" s="50">
        <f t="shared" si="89"/>
        <v>300</v>
      </c>
      <c r="L258" s="182"/>
      <c r="M258" s="182">
        <v>300</v>
      </c>
      <c r="N258" s="50">
        <f t="shared" si="90"/>
        <v>0</v>
      </c>
      <c r="O258" s="182"/>
      <c r="P258" s="227"/>
      <c r="Q258" s="105" t="s">
        <v>542</v>
      </c>
      <c r="R258" s="105"/>
    </row>
    <row r="259" spans="1:30" s="141" customFormat="1" x14ac:dyDescent="0.35">
      <c r="A259" s="134" t="s">
        <v>263</v>
      </c>
      <c r="B259" s="154" t="s">
        <v>550</v>
      </c>
      <c r="C259" s="139"/>
      <c r="D259" s="139"/>
      <c r="E259" s="139"/>
      <c r="F259" s="139"/>
      <c r="G259" s="49">
        <v>434</v>
      </c>
      <c r="H259" s="139"/>
      <c r="I259" s="139"/>
      <c r="J259" s="49"/>
      <c r="K259" s="49">
        <f t="shared" si="89"/>
        <v>434</v>
      </c>
      <c r="L259" s="147"/>
      <c r="M259" s="147">
        <v>434</v>
      </c>
      <c r="N259" s="50"/>
      <c r="O259" s="50"/>
      <c r="P259" s="50">
        <v>0</v>
      </c>
      <c r="Q259" s="105" t="s">
        <v>343</v>
      </c>
      <c r="R259" s="134"/>
      <c r="T259" s="185"/>
      <c r="W259" s="132"/>
      <c r="X259" s="132"/>
      <c r="Y259" s="132"/>
      <c r="Z259" s="132"/>
      <c r="AA259" s="132"/>
      <c r="AB259" s="132"/>
      <c r="AC259" s="132"/>
      <c r="AD259" s="132"/>
    </row>
    <row r="260" spans="1:30" s="141" customFormat="1" x14ac:dyDescent="0.35">
      <c r="A260" s="134" t="s">
        <v>321</v>
      </c>
      <c r="B260" s="157" t="s">
        <v>566</v>
      </c>
      <c r="C260" s="139"/>
      <c r="D260" s="139"/>
      <c r="E260" s="139"/>
      <c r="F260" s="139"/>
      <c r="G260" s="49">
        <f>+G261+G276</f>
        <v>1650</v>
      </c>
      <c r="H260" s="49">
        <f t="shared" ref="H260:P260" si="91">+H261+H276</f>
        <v>0</v>
      </c>
      <c r="I260" s="49">
        <f t="shared" si="91"/>
        <v>0</v>
      </c>
      <c r="J260" s="49">
        <f t="shared" si="91"/>
        <v>0</v>
      </c>
      <c r="K260" s="49">
        <f t="shared" si="91"/>
        <v>1650</v>
      </c>
      <c r="L260" s="49">
        <f t="shared" si="91"/>
        <v>0</v>
      </c>
      <c r="M260" s="49">
        <f t="shared" si="91"/>
        <v>1650</v>
      </c>
      <c r="N260" s="49">
        <f t="shared" si="91"/>
        <v>144.97049999999996</v>
      </c>
      <c r="O260" s="49">
        <f t="shared" si="91"/>
        <v>0</v>
      </c>
      <c r="P260" s="49">
        <f t="shared" si="91"/>
        <v>144.97049999999996</v>
      </c>
      <c r="Q260" s="105"/>
      <c r="R260" s="134"/>
      <c r="T260" s="185"/>
      <c r="W260" s="132"/>
      <c r="X260" s="132"/>
      <c r="Y260" s="132"/>
      <c r="Z260" s="132"/>
      <c r="AA260" s="132"/>
      <c r="AB260" s="132"/>
      <c r="AC260" s="132"/>
      <c r="AD260" s="132"/>
    </row>
    <row r="261" spans="1:30" s="141" customFormat="1" x14ac:dyDescent="0.35">
      <c r="A261" s="134" t="s">
        <v>154</v>
      </c>
      <c r="B261" s="157" t="s">
        <v>567</v>
      </c>
      <c r="C261" s="139"/>
      <c r="D261" s="139"/>
      <c r="E261" s="139"/>
      <c r="F261" s="139"/>
      <c r="G261" s="49">
        <f>+SUM(G262:G275)</f>
        <v>1295</v>
      </c>
      <c r="H261" s="49">
        <f t="shared" ref="H261:P261" si="92">+SUM(H262:H275)</f>
        <v>0</v>
      </c>
      <c r="I261" s="49">
        <f t="shared" si="92"/>
        <v>0</v>
      </c>
      <c r="J261" s="49">
        <f t="shared" si="92"/>
        <v>0</v>
      </c>
      <c r="K261" s="49">
        <f t="shared" si="92"/>
        <v>1295</v>
      </c>
      <c r="L261" s="49">
        <f t="shared" si="92"/>
        <v>0</v>
      </c>
      <c r="M261" s="49">
        <f t="shared" si="92"/>
        <v>1295</v>
      </c>
      <c r="N261" s="49">
        <f t="shared" si="92"/>
        <v>144.97049999999996</v>
      </c>
      <c r="O261" s="49">
        <f t="shared" si="92"/>
        <v>0</v>
      </c>
      <c r="P261" s="49">
        <f t="shared" si="92"/>
        <v>144.97049999999996</v>
      </c>
      <c r="Q261" s="105"/>
      <c r="R261" s="134"/>
      <c r="T261" s="185"/>
      <c r="W261" s="132"/>
      <c r="X261" s="132"/>
      <c r="Y261" s="132"/>
      <c r="Z261" s="132"/>
      <c r="AA261" s="132"/>
      <c r="AB261" s="132"/>
      <c r="AC261" s="132"/>
      <c r="AD261" s="132"/>
    </row>
    <row r="262" spans="1:30" s="141" customFormat="1" ht="26" x14ac:dyDescent="0.35">
      <c r="A262" s="105">
        <v>1</v>
      </c>
      <c r="B262" s="157" t="s">
        <v>551</v>
      </c>
      <c r="C262" s="139"/>
      <c r="D262" s="139"/>
      <c r="E262" s="139"/>
      <c r="F262" s="139"/>
      <c r="G262" s="50">
        <v>80</v>
      </c>
      <c r="H262" s="139"/>
      <c r="I262" s="139"/>
      <c r="J262" s="49"/>
      <c r="K262" s="50">
        <f>+L262+M262</f>
        <v>80</v>
      </c>
      <c r="L262" s="147"/>
      <c r="M262" s="50">
        <v>80</v>
      </c>
      <c r="N262" s="50">
        <f>+O262+P262</f>
        <v>0</v>
      </c>
      <c r="O262" s="50"/>
      <c r="P262" s="50"/>
      <c r="Q262" s="105"/>
      <c r="R262" s="134"/>
      <c r="T262" s="185"/>
      <c r="W262" s="132"/>
      <c r="X262" s="132"/>
      <c r="Y262" s="132"/>
      <c r="Z262" s="132"/>
      <c r="AA262" s="132"/>
      <c r="AB262" s="132"/>
      <c r="AC262" s="132"/>
      <c r="AD262" s="132"/>
    </row>
    <row r="263" spans="1:30" s="141" customFormat="1" ht="39" x14ac:dyDescent="0.35">
      <c r="A263" s="105">
        <v>2</v>
      </c>
      <c r="B263" s="157" t="s">
        <v>552</v>
      </c>
      <c r="C263" s="139"/>
      <c r="D263" s="139"/>
      <c r="E263" s="139"/>
      <c r="F263" s="139"/>
      <c r="G263" s="50">
        <v>25</v>
      </c>
      <c r="H263" s="139"/>
      <c r="I263" s="139"/>
      <c r="J263" s="49"/>
      <c r="K263" s="50">
        <f t="shared" ref="K263:K277" si="93">+L263+M263</f>
        <v>25</v>
      </c>
      <c r="L263" s="147"/>
      <c r="M263" s="50">
        <v>25</v>
      </c>
      <c r="N263" s="50">
        <f t="shared" ref="N263:N277" si="94">+O263+P263</f>
        <v>0</v>
      </c>
      <c r="O263" s="50"/>
      <c r="P263" s="50"/>
      <c r="Q263" s="105"/>
      <c r="R263" s="134"/>
      <c r="T263" s="185"/>
      <c r="W263" s="132"/>
      <c r="X263" s="132"/>
      <c r="Y263" s="132"/>
      <c r="Z263" s="132"/>
      <c r="AA263" s="132"/>
      <c r="AB263" s="132"/>
      <c r="AC263" s="132"/>
      <c r="AD263" s="132"/>
    </row>
    <row r="264" spans="1:30" s="141" customFormat="1" x14ac:dyDescent="0.35">
      <c r="A264" s="105">
        <v>3</v>
      </c>
      <c r="B264" s="157" t="s">
        <v>553</v>
      </c>
      <c r="C264" s="139"/>
      <c r="D264" s="139"/>
      <c r="E264" s="139"/>
      <c r="F264" s="139"/>
      <c r="G264" s="50">
        <v>258</v>
      </c>
      <c r="H264" s="139"/>
      <c r="I264" s="139"/>
      <c r="J264" s="49"/>
      <c r="K264" s="50">
        <f t="shared" si="93"/>
        <v>258</v>
      </c>
      <c r="L264" s="147"/>
      <c r="M264" s="50">
        <v>258</v>
      </c>
      <c r="N264" s="50">
        <f t="shared" si="94"/>
        <v>0</v>
      </c>
      <c r="O264" s="50"/>
      <c r="P264" s="50"/>
      <c r="Q264" s="105"/>
      <c r="R264" s="134"/>
      <c r="T264" s="185"/>
      <c r="W264" s="132"/>
      <c r="X264" s="132"/>
      <c r="Y264" s="132"/>
      <c r="Z264" s="132"/>
      <c r="AA264" s="132"/>
      <c r="AB264" s="132"/>
      <c r="AC264" s="132"/>
      <c r="AD264" s="132"/>
    </row>
    <row r="265" spans="1:30" s="141" customFormat="1" x14ac:dyDescent="0.35">
      <c r="A265" s="105">
        <v>4</v>
      </c>
      <c r="B265" s="157" t="s">
        <v>554</v>
      </c>
      <c r="C265" s="139"/>
      <c r="D265" s="139"/>
      <c r="E265" s="139"/>
      <c r="F265" s="139"/>
      <c r="G265" s="50">
        <v>150</v>
      </c>
      <c r="H265" s="139"/>
      <c r="I265" s="139"/>
      <c r="J265" s="49"/>
      <c r="K265" s="50">
        <f t="shared" si="93"/>
        <v>150</v>
      </c>
      <c r="L265" s="147"/>
      <c r="M265" s="50">
        <v>150</v>
      </c>
      <c r="N265" s="50">
        <f t="shared" si="94"/>
        <v>42.769999999999996</v>
      </c>
      <c r="O265" s="50"/>
      <c r="P265" s="50">
        <v>42.769999999999996</v>
      </c>
      <c r="Q265" s="105"/>
      <c r="R265" s="134"/>
      <c r="T265" s="185"/>
      <c r="W265" s="132"/>
      <c r="X265" s="132"/>
      <c r="Y265" s="132"/>
      <c r="Z265" s="132"/>
      <c r="AA265" s="132"/>
      <c r="AB265" s="132"/>
      <c r="AC265" s="132"/>
      <c r="AD265" s="132"/>
    </row>
    <row r="266" spans="1:30" s="141" customFormat="1" x14ac:dyDescent="0.35">
      <c r="A266" s="105">
        <v>5</v>
      </c>
      <c r="B266" s="157" t="s">
        <v>555</v>
      </c>
      <c r="C266" s="139"/>
      <c r="D266" s="139"/>
      <c r="E266" s="139"/>
      <c r="F266" s="139"/>
      <c r="G266" s="50">
        <v>20</v>
      </c>
      <c r="H266" s="139"/>
      <c r="I266" s="139"/>
      <c r="J266" s="49"/>
      <c r="K266" s="50">
        <f t="shared" si="93"/>
        <v>20</v>
      </c>
      <c r="L266" s="147"/>
      <c r="M266" s="50">
        <v>20</v>
      </c>
      <c r="N266" s="50">
        <f t="shared" si="94"/>
        <v>7.0529999999999999</v>
      </c>
      <c r="O266" s="50"/>
      <c r="P266" s="50">
        <v>7.0529999999999999</v>
      </c>
      <c r="Q266" s="105"/>
      <c r="R266" s="134"/>
      <c r="T266" s="185"/>
      <c r="W266" s="132"/>
      <c r="X266" s="132"/>
      <c r="Y266" s="132"/>
      <c r="Z266" s="132"/>
      <c r="AA266" s="132"/>
      <c r="AB266" s="132"/>
      <c r="AC266" s="132"/>
      <c r="AD266" s="132"/>
    </row>
    <row r="267" spans="1:30" s="141" customFormat="1" x14ac:dyDescent="0.35">
      <c r="A267" s="105">
        <v>6</v>
      </c>
      <c r="B267" s="157" t="s">
        <v>556</v>
      </c>
      <c r="C267" s="139"/>
      <c r="D267" s="139"/>
      <c r="E267" s="139"/>
      <c r="F267" s="139"/>
      <c r="G267" s="50">
        <v>141</v>
      </c>
      <c r="H267" s="139"/>
      <c r="I267" s="139"/>
      <c r="J267" s="49"/>
      <c r="K267" s="50">
        <f t="shared" si="93"/>
        <v>141</v>
      </c>
      <c r="L267" s="147"/>
      <c r="M267" s="50">
        <v>141</v>
      </c>
      <c r="N267" s="50">
        <f t="shared" si="94"/>
        <v>37</v>
      </c>
      <c r="O267" s="50"/>
      <c r="P267" s="50">
        <v>37</v>
      </c>
      <c r="Q267" s="105"/>
      <c r="R267" s="134"/>
      <c r="T267" s="185"/>
      <c r="W267" s="132"/>
      <c r="X267" s="132"/>
      <c r="Y267" s="132"/>
      <c r="Z267" s="132"/>
      <c r="AA267" s="132"/>
      <c r="AB267" s="132"/>
      <c r="AC267" s="132"/>
      <c r="AD267" s="132"/>
    </row>
    <row r="268" spans="1:30" s="141" customFormat="1" x14ac:dyDescent="0.35">
      <c r="A268" s="105">
        <v>7</v>
      </c>
      <c r="B268" s="157" t="s">
        <v>557</v>
      </c>
      <c r="C268" s="139"/>
      <c r="D268" s="139"/>
      <c r="E268" s="139"/>
      <c r="F268" s="139"/>
      <c r="G268" s="50">
        <v>99</v>
      </c>
      <c r="H268" s="139"/>
      <c r="I268" s="139"/>
      <c r="J268" s="49"/>
      <c r="K268" s="50">
        <f t="shared" si="93"/>
        <v>99</v>
      </c>
      <c r="L268" s="147"/>
      <c r="M268" s="50">
        <v>99</v>
      </c>
      <c r="N268" s="50">
        <f t="shared" si="94"/>
        <v>0</v>
      </c>
      <c r="O268" s="50"/>
      <c r="P268" s="50"/>
      <c r="Q268" s="105"/>
      <c r="R268" s="134"/>
      <c r="T268" s="185"/>
      <c r="W268" s="132"/>
      <c r="X268" s="132"/>
      <c r="Y268" s="132"/>
      <c r="Z268" s="132"/>
      <c r="AA268" s="132"/>
      <c r="AB268" s="132"/>
      <c r="AC268" s="132"/>
      <c r="AD268" s="132"/>
    </row>
    <row r="269" spans="1:30" s="141" customFormat="1" ht="26" x14ac:dyDescent="0.35">
      <c r="A269" s="105">
        <v>8</v>
      </c>
      <c r="B269" s="157" t="s">
        <v>558</v>
      </c>
      <c r="C269" s="139"/>
      <c r="D269" s="139"/>
      <c r="E269" s="139"/>
      <c r="F269" s="139"/>
      <c r="G269" s="50">
        <v>50</v>
      </c>
      <c r="H269" s="139"/>
      <c r="I269" s="139"/>
      <c r="J269" s="49"/>
      <c r="K269" s="50">
        <f t="shared" si="93"/>
        <v>50</v>
      </c>
      <c r="L269" s="147"/>
      <c r="M269" s="50">
        <v>50</v>
      </c>
      <c r="N269" s="50">
        <f t="shared" si="94"/>
        <v>0</v>
      </c>
      <c r="O269" s="50"/>
      <c r="P269" s="50"/>
      <c r="Q269" s="105"/>
      <c r="R269" s="134"/>
      <c r="T269" s="185"/>
      <c r="W269" s="132"/>
      <c r="X269" s="132"/>
      <c r="Y269" s="132"/>
      <c r="Z269" s="132"/>
      <c r="AA269" s="132"/>
      <c r="AB269" s="132"/>
      <c r="AC269" s="132"/>
      <c r="AD269" s="132"/>
    </row>
    <row r="270" spans="1:30" s="141" customFormat="1" x14ac:dyDescent="0.35">
      <c r="A270" s="105">
        <v>9</v>
      </c>
      <c r="B270" s="157" t="s">
        <v>559</v>
      </c>
      <c r="C270" s="139"/>
      <c r="D270" s="139"/>
      <c r="E270" s="139"/>
      <c r="F270" s="139"/>
      <c r="G270" s="50">
        <v>42</v>
      </c>
      <c r="H270" s="139"/>
      <c r="I270" s="139"/>
      <c r="J270" s="49"/>
      <c r="K270" s="50">
        <f t="shared" si="93"/>
        <v>42</v>
      </c>
      <c r="L270" s="147"/>
      <c r="M270" s="50">
        <v>42</v>
      </c>
      <c r="N270" s="50">
        <f t="shared" si="94"/>
        <v>6.6</v>
      </c>
      <c r="O270" s="50"/>
      <c r="P270" s="50">
        <v>6.6</v>
      </c>
      <c r="Q270" s="105"/>
      <c r="R270" s="134"/>
      <c r="T270" s="185"/>
      <c r="W270" s="132"/>
      <c r="X270" s="132"/>
      <c r="Y270" s="132"/>
      <c r="Z270" s="132"/>
      <c r="AA270" s="132"/>
      <c r="AB270" s="132"/>
      <c r="AC270" s="132"/>
      <c r="AD270" s="132"/>
    </row>
    <row r="271" spans="1:30" s="141" customFormat="1" x14ac:dyDescent="0.35">
      <c r="A271" s="105">
        <v>10</v>
      </c>
      <c r="B271" s="157" t="s">
        <v>560</v>
      </c>
      <c r="C271" s="139"/>
      <c r="D271" s="139"/>
      <c r="E271" s="139"/>
      <c r="F271" s="139"/>
      <c r="G271" s="50">
        <v>90</v>
      </c>
      <c r="H271" s="139"/>
      <c r="I271" s="139"/>
      <c r="J271" s="49"/>
      <c r="K271" s="50">
        <f t="shared" si="93"/>
        <v>90</v>
      </c>
      <c r="L271" s="147"/>
      <c r="M271" s="50">
        <v>90</v>
      </c>
      <c r="N271" s="50">
        <f t="shared" si="94"/>
        <v>0</v>
      </c>
      <c r="O271" s="50"/>
      <c r="P271" s="50"/>
      <c r="Q271" s="105"/>
      <c r="R271" s="134"/>
      <c r="T271" s="185"/>
      <c r="W271" s="132"/>
      <c r="X271" s="132"/>
      <c r="Y271" s="132"/>
      <c r="Z271" s="132"/>
      <c r="AA271" s="132"/>
      <c r="AB271" s="132"/>
      <c r="AC271" s="132"/>
      <c r="AD271" s="132"/>
    </row>
    <row r="272" spans="1:30" s="141" customFormat="1" x14ac:dyDescent="0.35">
      <c r="A272" s="105">
        <v>11</v>
      </c>
      <c r="B272" s="157" t="s">
        <v>561</v>
      </c>
      <c r="C272" s="139"/>
      <c r="D272" s="139"/>
      <c r="E272" s="139"/>
      <c r="F272" s="139"/>
      <c r="G272" s="50">
        <v>50</v>
      </c>
      <c r="H272" s="139"/>
      <c r="I272" s="139"/>
      <c r="J272" s="49"/>
      <c r="K272" s="50">
        <f t="shared" si="93"/>
        <v>50</v>
      </c>
      <c r="L272" s="147"/>
      <c r="M272" s="50">
        <v>50</v>
      </c>
      <c r="N272" s="50">
        <f t="shared" si="94"/>
        <v>23.15</v>
      </c>
      <c r="O272" s="50"/>
      <c r="P272" s="50">
        <v>23.15</v>
      </c>
      <c r="Q272" s="105"/>
      <c r="R272" s="134"/>
      <c r="T272" s="185"/>
      <c r="W272" s="132"/>
      <c r="X272" s="132"/>
      <c r="Y272" s="132"/>
      <c r="Z272" s="132"/>
      <c r="AA272" s="132"/>
      <c r="AB272" s="132"/>
      <c r="AC272" s="132"/>
      <c r="AD272" s="132"/>
    </row>
    <row r="273" spans="1:30" s="141" customFormat="1" x14ac:dyDescent="0.35">
      <c r="A273" s="105">
        <v>12</v>
      </c>
      <c r="B273" s="157" t="s">
        <v>562</v>
      </c>
      <c r="C273" s="139"/>
      <c r="D273" s="139"/>
      <c r="E273" s="139"/>
      <c r="F273" s="139"/>
      <c r="G273" s="50">
        <v>200</v>
      </c>
      <c r="H273" s="139"/>
      <c r="I273" s="139"/>
      <c r="J273" s="49"/>
      <c r="K273" s="50">
        <f t="shared" si="93"/>
        <v>200</v>
      </c>
      <c r="L273" s="147"/>
      <c r="M273" s="50">
        <v>200</v>
      </c>
      <c r="N273" s="50">
        <f t="shared" si="94"/>
        <v>0.99</v>
      </c>
      <c r="O273" s="50"/>
      <c r="P273" s="50">
        <v>0.99</v>
      </c>
      <c r="Q273" s="105"/>
      <c r="R273" s="134"/>
      <c r="T273" s="185"/>
      <c r="W273" s="132"/>
      <c r="X273" s="132"/>
      <c r="Y273" s="132"/>
      <c r="Z273" s="132"/>
      <c r="AA273" s="132"/>
      <c r="AB273" s="132"/>
      <c r="AC273" s="132"/>
      <c r="AD273" s="132"/>
    </row>
    <row r="274" spans="1:30" s="141" customFormat="1" ht="26" x14ac:dyDescent="0.35">
      <c r="A274" s="105">
        <v>13</v>
      </c>
      <c r="B274" s="157" t="s">
        <v>563</v>
      </c>
      <c r="C274" s="139"/>
      <c r="D274" s="139"/>
      <c r="E274" s="139"/>
      <c r="F274" s="139"/>
      <c r="G274" s="50">
        <v>40</v>
      </c>
      <c r="H274" s="139"/>
      <c r="I274" s="139"/>
      <c r="J274" s="49"/>
      <c r="K274" s="50">
        <f t="shared" si="93"/>
        <v>40</v>
      </c>
      <c r="L274" s="147"/>
      <c r="M274" s="50">
        <v>40</v>
      </c>
      <c r="N274" s="50">
        <f t="shared" si="94"/>
        <v>27.407499999999999</v>
      </c>
      <c r="O274" s="50"/>
      <c r="P274" s="50">
        <v>27.407499999999999</v>
      </c>
      <c r="Q274" s="105"/>
      <c r="R274" s="134"/>
      <c r="T274" s="185"/>
      <c r="W274" s="132"/>
      <c r="X274" s="132"/>
      <c r="Y274" s="132"/>
      <c r="Z274" s="132"/>
      <c r="AA274" s="132"/>
      <c r="AB274" s="132"/>
      <c r="AC274" s="132"/>
      <c r="AD274" s="132"/>
    </row>
    <row r="275" spans="1:30" s="141" customFormat="1" x14ac:dyDescent="0.35">
      <c r="A275" s="105">
        <v>14</v>
      </c>
      <c r="B275" s="157" t="s">
        <v>564</v>
      </c>
      <c r="C275" s="139"/>
      <c r="D275" s="139"/>
      <c r="E275" s="139"/>
      <c r="F275" s="139"/>
      <c r="G275" s="50">
        <v>50</v>
      </c>
      <c r="H275" s="139"/>
      <c r="I275" s="139"/>
      <c r="J275" s="49"/>
      <c r="K275" s="50">
        <f t="shared" si="93"/>
        <v>50</v>
      </c>
      <c r="L275" s="147"/>
      <c r="M275" s="50">
        <v>50</v>
      </c>
      <c r="N275" s="50">
        <f t="shared" si="94"/>
        <v>0</v>
      </c>
      <c r="O275" s="50"/>
      <c r="P275" s="50"/>
      <c r="Q275" s="105"/>
      <c r="R275" s="134"/>
      <c r="T275" s="185"/>
      <c r="W275" s="132"/>
      <c r="X275" s="132"/>
      <c r="Y275" s="132"/>
      <c r="Z275" s="132"/>
      <c r="AA275" s="132"/>
      <c r="AB275" s="132"/>
      <c r="AC275" s="132"/>
      <c r="AD275" s="132"/>
    </row>
    <row r="276" spans="1:30" s="141" customFormat="1" x14ac:dyDescent="0.35">
      <c r="A276" s="105" t="s">
        <v>154</v>
      </c>
      <c r="B276" s="157" t="s">
        <v>568</v>
      </c>
      <c r="C276" s="139"/>
      <c r="D276" s="139"/>
      <c r="E276" s="139"/>
      <c r="F276" s="139"/>
      <c r="G276" s="49">
        <f>+G277</f>
        <v>355</v>
      </c>
      <c r="H276" s="49">
        <f t="shared" ref="H276:P276" si="95">+H277</f>
        <v>0</v>
      </c>
      <c r="I276" s="49">
        <f t="shared" si="95"/>
        <v>0</v>
      </c>
      <c r="J276" s="49">
        <f t="shared" si="95"/>
        <v>0</v>
      </c>
      <c r="K276" s="49">
        <f t="shared" si="93"/>
        <v>355</v>
      </c>
      <c r="L276" s="49">
        <f t="shared" si="95"/>
        <v>0</v>
      </c>
      <c r="M276" s="49">
        <f t="shared" si="95"/>
        <v>355</v>
      </c>
      <c r="N276" s="49">
        <f t="shared" si="95"/>
        <v>0</v>
      </c>
      <c r="O276" s="49">
        <f t="shared" si="95"/>
        <v>0</v>
      </c>
      <c r="P276" s="49">
        <f t="shared" si="95"/>
        <v>0</v>
      </c>
      <c r="Q276" s="105"/>
      <c r="R276" s="134"/>
      <c r="T276" s="185"/>
      <c r="W276" s="132"/>
      <c r="X276" s="132"/>
      <c r="Y276" s="132"/>
      <c r="Z276" s="132"/>
      <c r="AA276" s="132"/>
      <c r="AB276" s="132"/>
      <c r="AC276" s="132"/>
      <c r="AD276" s="132"/>
    </row>
    <row r="277" spans="1:30" s="141" customFormat="1" x14ac:dyDescent="0.35">
      <c r="A277" s="105">
        <v>1</v>
      </c>
      <c r="B277" s="157" t="s">
        <v>565</v>
      </c>
      <c r="C277" s="139"/>
      <c r="D277" s="139"/>
      <c r="E277" s="139"/>
      <c r="F277" s="139"/>
      <c r="G277" s="50">
        <v>355</v>
      </c>
      <c r="H277" s="139"/>
      <c r="I277" s="139"/>
      <c r="J277" s="49"/>
      <c r="K277" s="50">
        <f t="shared" si="93"/>
        <v>355</v>
      </c>
      <c r="L277" s="147"/>
      <c r="M277" s="50">
        <v>355</v>
      </c>
      <c r="N277" s="50">
        <f t="shared" si="94"/>
        <v>0</v>
      </c>
      <c r="O277" s="50"/>
      <c r="P277" s="50"/>
      <c r="Q277" s="105"/>
      <c r="R277" s="134"/>
      <c r="T277" s="185"/>
      <c r="W277" s="132"/>
      <c r="X277" s="132"/>
      <c r="Y277" s="132"/>
      <c r="Z277" s="132"/>
      <c r="AA277" s="132"/>
      <c r="AB277" s="132"/>
      <c r="AC277" s="132"/>
      <c r="AD277" s="132"/>
    </row>
    <row r="278" spans="1:30" ht="51" customHeight="1" x14ac:dyDescent="0.35">
      <c r="A278" s="147" t="s">
        <v>569</v>
      </c>
      <c r="B278" s="203" t="s">
        <v>322</v>
      </c>
      <c r="C278" s="136"/>
      <c r="D278" s="136"/>
      <c r="E278" s="136"/>
      <c r="F278" s="136"/>
      <c r="G278" s="49">
        <f t="shared" ref="G278:P278" si="96">SUM(G279:G285)</f>
        <v>3092.71</v>
      </c>
      <c r="H278" s="49">
        <f t="shared" si="96"/>
        <v>0</v>
      </c>
      <c r="I278" s="49">
        <f t="shared" si="96"/>
        <v>0</v>
      </c>
      <c r="J278" s="49">
        <f t="shared" si="96"/>
        <v>0</v>
      </c>
      <c r="K278" s="49">
        <f t="shared" si="96"/>
        <v>1859</v>
      </c>
      <c r="L278" s="49">
        <f t="shared" si="96"/>
        <v>0</v>
      </c>
      <c r="M278" s="49">
        <f t="shared" si="96"/>
        <v>1859</v>
      </c>
      <c r="N278" s="49">
        <f t="shared" si="96"/>
        <v>0</v>
      </c>
      <c r="O278" s="49">
        <f t="shared" si="96"/>
        <v>0</v>
      </c>
      <c r="P278" s="49">
        <f t="shared" si="96"/>
        <v>0</v>
      </c>
      <c r="Q278" s="147"/>
      <c r="R278" s="105"/>
    </row>
    <row r="279" spans="1:30" x14ac:dyDescent="0.35">
      <c r="A279" s="136">
        <v>1</v>
      </c>
      <c r="B279" s="157" t="s">
        <v>327</v>
      </c>
      <c r="C279" s="136"/>
      <c r="D279" s="136"/>
      <c r="E279" s="136"/>
      <c r="F279" s="136"/>
      <c r="G279" s="50">
        <v>450</v>
      </c>
      <c r="H279" s="136"/>
      <c r="I279" s="136"/>
      <c r="J279" s="136"/>
      <c r="K279" s="50">
        <f>+L279+M279</f>
        <v>150</v>
      </c>
      <c r="L279" s="182"/>
      <c r="M279" s="182">
        <v>150</v>
      </c>
      <c r="N279" s="182"/>
      <c r="O279" s="182"/>
      <c r="P279" s="182"/>
      <c r="Q279" s="136" t="s">
        <v>345</v>
      </c>
      <c r="R279" s="105"/>
    </row>
    <row r="280" spans="1:30" x14ac:dyDescent="0.35">
      <c r="A280" s="136">
        <v>2</v>
      </c>
      <c r="B280" s="157" t="s">
        <v>543</v>
      </c>
      <c r="C280" s="136"/>
      <c r="D280" s="136"/>
      <c r="E280" s="136"/>
      <c r="F280" s="136"/>
      <c r="G280" s="50">
        <v>500</v>
      </c>
      <c r="H280" s="136"/>
      <c r="I280" s="136"/>
      <c r="J280" s="136"/>
      <c r="K280" s="50">
        <f t="shared" ref="K280:K285" si="97">+L280+M280</f>
        <v>166.29</v>
      </c>
      <c r="L280" s="182"/>
      <c r="M280" s="182">
        <v>166.29</v>
      </c>
      <c r="N280" s="182"/>
      <c r="O280" s="182"/>
      <c r="P280" s="182"/>
      <c r="Q280" s="136" t="s">
        <v>345</v>
      </c>
      <c r="R280" s="105"/>
    </row>
    <row r="281" spans="1:30" x14ac:dyDescent="0.35">
      <c r="A281" s="136">
        <v>3</v>
      </c>
      <c r="B281" s="157" t="s">
        <v>544</v>
      </c>
      <c r="C281" s="136"/>
      <c r="D281" s="136"/>
      <c r="E281" s="136"/>
      <c r="F281" s="136"/>
      <c r="G281" s="50">
        <v>400</v>
      </c>
      <c r="H281" s="136"/>
      <c r="I281" s="136"/>
      <c r="J281" s="136"/>
      <c r="K281" s="50">
        <f t="shared" si="97"/>
        <v>100</v>
      </c>
      <c r="L281" s="182"/>
      <c r="M281" s="182">
        <v>100</v>
      </c>
      <c r="N281" s="182"/>
      <c r="O281" s="182"/>
      <c r="P281" s="182"/>
      <c r="Q281" s="136" t="s">
        <v>345</v>
      </c>
      <c r="R281" s="105"/>
    </row>
    <row r="282" spans="1:30" x14ac:dyDescent="0.35">
      <c r="A282" s="136">
        <v>4</v>
      </c>
      <c r="B282" s="157" t="s">
        <v>330</v>
      </c>
      <c r="C282" s="136"/>
      <c r="D282" s="136"/>
      <c r="E282" s="136"/>
      <c r="F282" s="136"/>
      <c r="G282" s="50">
        <v>400</v>
      </c>
      <c r="H282" s="136"/>
      <c r="I282" s="136"/>
      <c r="J282" s="136"/>
      <c r="K282" s="50">
        <f t="shared" si="97"/>
        <v>100</v>
      </c>
      <c r="L282" s="182"/>
      <c r="M282" s="182">
        <v>100</v>
      </c>
      <c r="N282" s="182"/>
      <c r="O282" s="182"/>
      <c r="P282" s="182"/>
      <c r="Q282" s="136" t="s">
        <v>345</v>
      </c>
      <c r="R282" s="105"/>
    </row>
    <row r="283" spans="1:30" x14ac:dyDescent="0.35">
      <c r="A283" s="136">
        <v>5</v>
      </c>
      <c r="B283" s="157" t="s">
        <v>545</v>
      </c>
      <c r="C283" s="136"/>
      <c r="D283" s="136"/>
      <c r="E283" s="136"/>
      <c r="F283" s="136"/>
      <c r="G283" s="50">
        <v>400</v>
      </c>
      <c r="H283" s="136"/>
      <c r="I283" s="136"/>
      <c r="J283" s="136"/>
      <c r="K283" s="50">
        <f t="shared" si="97"/>
        <v>400</v>
      </c>
      <c r="L283" s="182"/>
      <c r="M283" s="182">
        <v>400</v>
      </c>
      <c r="N283" s="182"/>
      <c r="O283" s="182"/>
      <c r="P283" s="182"/>
      <c r="Q283" s="136" t="s">
        <v>345</v>
      </c>
      <c r="R283" s="105"/>
    </row>
    <row r="284" spans="1:30" x14ac:dyDescent="0.35">
      <c r="A284" s="136">
        <v>6</v>
      </c>
      <c r="B284" s="157" t="s">
        <v>546</v>
      </c>
      <c r="C284" s="136"/>
      <c r="D284" s="136"/>
      <c r="E284" s="136"/>
      <c r="F284" s="136"/>
      <c r="G284" s="50">
        <v>400</v>
      </c>
      <c r="H284" s="136"/>
      <c r="I284" s="136"/>
      <c r="J284" s="136"/>
      <c r="K284" s="50">
        <f t="shared" si="97"/>
        <v>400</v>
      </c>
      <c r="L284" s="182"/>
      <c r="M284" s="182">
        <v>400</v>
      </c>
      <c r="N284" s="182"/>
      <c r="O284" s="182"/>
      <c r="P284" s="182"/>
      <c r="Q284" s="136" t="s">
        <v>345</v>
      </c>
      <c r="R284" s="105"/>
    </row>
    <row r="285" spans="1:30" x14ac:dyDescent="0.35">
      <c r="A285" s="136">
        <v>7</v>
      </c>
      <c r="B285" s="157" t="s">
        <v>547</v>
      </c>
      <c r="C285" s="136"/>
      <c r="D285" s="136"/>
      <c r="E285" s="136"/>
      <c r="F285" s="136"/>
      <c r="G285" s="50">
        <v>542.71</v>
      </c>
      <c r="H285" s="136"/>
      <c r="I285" s="136"/>
      <c r="J285" s="136"/>
      <c r="K285" s="50">
        <f t="shared" si="97"/>
        <v>542.71</v>
      </c>
      <c r="L285" s="182"/>
      <c r="M285" s="182">
        <v>542.71</v>
      </c>
      <c r="N285" s="182"/>
      <c r="O285" s="182"/>
      <c r="P285" s="182"/>
      <c r="Q285" s="136" t="s">
        <v>345</v>
      </c>
      <c r="R285" s="105"/>
    </row>
    <row r="286" spans="1:30" ht="39" x14ac:dyDescent="0.35">
      <c r="A286" s="139" t="s">
        <v>570</v>
      </c>
      <c r="B286" s="203" t="s">
        <v>331</v>
      </c>
      <c r="C286" s="136"/>
      <c r="D286" s="136"/>
      <c r="E286" s="136"/>
      <c r="F286" s="136"/>
      <c r="G286" s="49">
        <f>SUM(G287:G290)</f>
        <v>3448.18</v>
      </c>
      <c r="H286" s="49">
        <f t="shared" ref="H286:P286" si="98">SUM(H287:H290)</f>
        <v>0</v>
      </c>
      <c r="I286" s="49">
        <f t="shared" si="98"/>
        <v>0</v>
      </c>
      <c r="J286" s="49">
        <f t="shared" si="98"/>
        <v>900</v>
      </c>
      <c r="K286" s="49">
        <f t="shared" si="98"/>
        <v>1906</v>
      </c>
      <c r="L286" s="49">
        <f t="shared" si="98"/>
        <v>0</v>
      </c>
      <c r="M286" s="49">
        <f t="shared" si="98"/>
        <v>1906</v>
      </c>
      <c r="N286" s="49">
        <f t="shared" si="98"/>
        <v>0</v>
      </c>
      <c r="O286" s="49">
        <f t="shared" si="98"/>
        <v>0</v>
      </c>
      <c r="P286" s="49">
        <f t="shared" si="98"/>
        <v>0</v>
      </c>
      <c r="Q286" s="139"/>
      <c r="R286" s="105"/>
    </row>
    <row r="287" spans="1:30" ht="26" x14ac:dyDescent="0.35">
      <c r="A287" s="136">
        <v>1</v>
      </c>
      <c r="B287" s="157" t="s">
        <v>332</v>
      </c>
      <c r="C287" s="136"/>
      <c r="D287" s="136"/>
      <c r="E287" s="136"/>
      <c r="F287" s="136"/>
      <c r="G287" s="50">
        <v>600</v>
      </c>
      <c r="H287" s="136"/>
      <c r="I287" s="136"/>
      <c r="J287" s="136">
        <v>500</v>
      </c>
      <c r="K287" s="50">
        <f>+L287+M287</f>
        <v>100</v>
      </c>
      <c r="L287" s="182"/>
      <c r="M287" s="182">
        <v>100</v>
      </c>
      <c r="N287" s="182"/>
      <c r="O287" s="182"/>
      <c r="P287" s="182"/>
      <c r="Q287" s="136" t="s">
        <v>345</v>
      </c>
      <c r="R287" s="105"/>
    </row>
    <row r="288" spans="1:30" ht="26" x14ac:dyDescent="0.35">
      <c r="A288" s="136">
        <v>2</v>
      </c>
      <c r="B288" s="157" t="s">
        <v>333</v>
      </c>
      <c r="C288" s="136"/>
      <c r="D288" s="136"/>
      <c r="E288" s="136"/>
      <c r="F288" s="136"/>
      <c r="G288" s="50">
        <v>697.18</v>
      </c>
      <c r="H288" s="136"/>
      <c r="I288" s="136"/>
      <c r="J288" s="136">
        <v>400</v>
      </c>
      <c r="K288" s="50">
        <f t="shared" ref="K288:K290" si="99">+L288+M288</f>
        <v>294</v>
      </c>
      <c r="L288" s="182"/>
      <c r="M288" s="182">
        <v>294</v>
      </c>
      <c r="N288" s="182"/>
      <c r="O288" s="182"/>
      <c r="P288" s="182"/>
      <c r="Q288" s="105" t="s">
        <v>340</v>
      </c>
      <c r="R288" s="105"/>
    </row>
    <row r="289" spans="1:18" ht="26" x14ac:dyDescent="0.35">
      <c r="A289" s="136">
        <v>3</v>
      </c>
      <c r="B289" s="157" t="s">
        <v>548</v>
      </c>
      <c r="C289" s="136"/>
      <c r="D289" s="136"/>
      <c r="E289" s="136"/>
      <c r="F289" s="136"/>
      <c r="G289" s="50">
        <v>900</v>
      </c>
      <c r="H289" s="136"/>
      <c r="I289" s="136"/>
      <c r="J289" s="136"/>
      <c r="K289" s="50">
        <f t="shared" si="99"/>
        <v>410.005</v>
      </c>
      <c r="L289" s="182"/>
      <c r="M289" s="182">
        <v>410.005</v>
      </c>
      <c r="N289" s="182"/>
      <c r="O289" s="182"/>
      <c r="P289" s="182"/>
      <c r="Q289" s="105"/>
      <c r="R289" s="105"/>
    </row>
    <row r="290" spans="1:18" ht="39" x14ac:dyDescent="0.35">
      <c r="A290" s="136">
        <v>4</v>
      </c>
      <c r="B290" s="157" t="s">
        <v>549</v>
      </c>
      <c r="C290" s="136"/>
      <c r="D290" s="136"/>
      <c r="E290" s="136"/>
      <c r="F290" s="136"/>
      <c r="G290" s="50">
        <v>1251</v>
      </c>
      <c r="H290" s="136"/>
      <c r="I290" s="136"/>
      <c r="J290" s="136"/>
      <c r="K290" s="50">
        <f t="shared" si="99"/>
        <v>1101.9949999999999</v>
      </c>
      <c r="L290" s="182"/>
      <c r="M290" s="182">
        <v>1101.9949999999999</v>
      </c>
      <c r="N290" s="182"/>
      <c r="O290" s="182"/>
      <c r="P290" s="182"/>
      <c r="Q290" s="105"/>
      <c r="R290" s="105"/>
    </row>
    <row r="291" spans="1:18" hidden="1" x14ac:dyDescent="0.35">
      <c r="A291" s="139" t="s">
        <v>321</v>
      </c>
      <c r="B291" s="147" t="s">
        <v>264</v>
      </c>
      <c r="C291" s="136"/>
      <c r="D291" s="136"/>
      <c r="E291" s="136"/>
      <c r="F291" s="136"/>
      <c r="G291" s="50"/>
      <c r="H291" s="136"/>
      <c r="I291" s="136"/>
      <c r="J291" s="136"/>
      <c r="K291" s="50"/>
      <c r="L291" s="182"/>
      <c r="M291" s="182"/>
      <c r="N291" s="182"/>
      <c r="O291" s="182"/>
      <c r="P291" s="182"/>
      <c r="Q291" s="136"/>
      <c r="R291" s="105"/>
    </row>
    <row r="292" spans="1:18" hidden="1" x14ac:dyDescent="0.35">
      <c r="A292" s="136">
        <v>1</v>
      </c>
      <c r="B292" s="157" t="s">
        <v>265</v>
      </c>
      <c r="C292" s="136"/>
      <c r="D292" s="136"/>
      <c r="E292" s="136"/>
      <c r="F292" s="136"/>
      <c r="G292" s="50"/>
      <c r="H292" s="136"/>
      <c r="I292" s="136"/>
      <c r="J292" s="136"/>
      <c r="K292" s="204">
        <v>48450.640080000005</v>
      </c>
      <c r="L292" s="182"/>
      <c r="M292" s="182"/>
      <c r="N292" s="182"/>
      <c r="O292" s="182"/>
      <c r="P292" s="182"/>
      <c r="Q292" s="136"/>
      <c r="R292" s="105"/>
    </row>
    <row r="293" spans="1:18" hidden="1" x14ac:dyDescent="0.35">
      <c r="A293" s="136">
        <v>2</v>
      </c>
      <c r="B293" s="157" t="s">
        <v>266</v>
      </c>
      <c r="C293" s="136"/>
      <c r="D293" s="136"/>
      <c r="E293" s="136"/>
      <c r="F293" s="136"/>
      <c r="G293" s="50"/>
      <c r="H293" s="136"/>
      <c r="I293" s="136"/>
      <c r="J293" s="136"/>
      <c r="K293" s="74">
        <v>10448</v>
      </c>
      <c r="L293" s="182"/>
      <c r="M293" s="182"/>
      <c r="N293" s="182"/>
      <c r="O293" s="182"/>
      <c r="P293" s="182"/>
      <c r="Q293" s="136"/>
      <c r="R293" s="105"/>
    </row>
    <row r="294" spans="1:18" hidden="1" x14ac:dyDescent="0.35">
      <c r="A294" s="136">
        <v>3</v>
      </c>
      <c r="B294" s="157" t="s">
        <v>267</v>
      </c>
      <c r="C294" s="136"/>
      <c r="D294" s="136"/>
      <c r="E294" s="136"/>
      <c r="F294" s="136"/>
      <c r="G294" s="50"/>
      <c r="H294" s="136"/>
      <c r="I294" s="136"/>
      <c r="J294" s="136"/>
      <c r="K294" s="38">
        <v>7739</v>
      </c>
      <c r="L294" s="182"/>
      <c r="M294" s="182"/>
      <c r="N294" s="182"/>
      <c r="O294" s="182"/>
      <c r="P294" s="182"/>
      <c r="Q294" s="136"/>
      <c r="R294" s="105"/>
    </row>
    <row r="295" spans="1:18" x14ac:dyDescent="0.35">
      <c r="R295" s="121"/>
    </row>
    <row r="296" spans="1:18" ht="18.75" customHeight="1" x14ac:dyDescent="0.35">
      <c r="B296" s="205" t="s">
        <v>46</v>
      </c>
      <c r="M296" s="247" t="s">
        <v>368</v>
      </c>
      <c r="N296" s="247"/>
      <c r="O296" s="247"/>
      <c r="P296" s="247"/>
      <c r="Q296" s="247"/>
      <c r="R296" s="121"/>
    </row>
    <row r="297" spans="1:18" ht="15.5" x14ac:dyDescent="0.35">
      <c r="A297" s="121" t="s">
        <v>369</v>
      </c>
      <c r="B297" s="206" t="s">
        <v>370</v>
      </c>
      <c r="M297" s="126"/>
      <c r="N297" s="126"/>
      <c r="O297" s="126"/>
      <c r="P297" s="126"/>
      <c r="Q297" s="207"/>
      <c r="R297" s="121"/>
    </row>
    <row r="298" spans="1:18" ht="15.5" x14ac:dyDescent="0.35">
      <c r="A298" s="121" t="s">
        <v>369</v>
      </c>
      <c r="B298" s="206" t="s">
        <v>371</v>
      </c>
      <c r="M298" s="126"/>
      <c r="N298" s="126"/>
      <c r="O298" s="126"/>
      <c r="P298" s="126"/>
      <c r="Q298" s="207"/>
      <c r="R298" s="121"/>
    </row>
    <row r="299" spans="1:18" ht="15.5" x14ac:dyDescent="0.35">
      <c r="A299" s="121" t="s">
        <v>369</v>
      </c>
      <c r="B299" s="206" t="s">
        <v>372</v>
      </c>
      <c r="M299" s="126"/>
      <c r="N299" s="126"/>
      <c r="O299" s="126"/>
      <c r="P299" s="126"/>
      <c r="Q299" s="207"/>
      <c r="R299" s="121"/>
    </row>
    <row r="300" spans="1:18" ht="39" x14ac:dyDescent="0.35">
      <c r="A300" s="121" t="s">
        <v>369</v>
      </c>
      <c r="B300" s="206" t="s">
        <v>373</v>
      </c>
      <c r="M300" s="126"/>
      <c r="N300" s="126"/>
      <c r="O300" s="126"/>
      <c r="P300" s="126"/>
      <c r="Q300" s="207"/>
      <c r="R300" s="121"/>
    </row>
    <row r="301" spans="1:18" ht="15.5" x14ac:dyDescent="0.35">
      <c r="A301" s="121" t="s">
        <v>369</v>
      </c>
      <c r="B301" s="206" t="s">
        <v>374</v>
      </c>
      <c r="M301" s="126"/>
      <c r="N301" s="126"/>
      <c r="O301" s="126"/>
      <c r="P301" s="126"/>
      <c r="Q301" s="207"/>
      <c r="R301" s="121"/>
    </row>
    <row r="302" spans="1:18" ht="15" x14ac:dyDescent="0.35">
      <c r="A302" s="121" t="s">
        <v>369</v>
      </c>
      <c r="B302" s="206" t="s">
        <v>375</v>
      </c>
      <c r="M302" s="247" t="s">
        <v>376</v>
      </c>
      <c r="N302" s="247"/>
      <c r="O302" s="247"/>
      <c r="P302" s="247"/>
      <c r="Q302" s="247"/>
      <c r="R302" s="121"/>
    </row>
    <row r="303" spans="1:18" hidden="1" x14ac:dyDescent="0.35">
      <c r="A303" s="105"/>
      <c r="B303" s="180"/>
      <c r="C303" s="105"/>
      <c r="D303" s="136"/>
      <c r="E303" s="136"/>
      <c r="F303" s="136"/>
      <c r="G303" s="44"/>
      <c r="H303" s="136"/>
      <c r="I303" s="136"/>
      <c r="J303" s="85"/>
      <c r="K303" s="85"/>
      <c r="L303" s="85"/>
      <c r="M303" s="85"/>
      <c r="N303" s="182"/>
      <c r="O303" s="182"/>
      <c r="P303" s="182"/>
      <c r="Q303" s="105"/>
      <c r="R303" s="182"/>
    </row>
    <row r="304" spans="1:18" hidden="1" x14ac:dyDescent="0.35">
      <c r="A304" s="134" t="s">
        <v>224</v>
      </c>
      <c r="B304" s="154" t="s">
        <v>225</v>
      </c>
      <c r="C304" s="136"/>
      <c r="D304" s="136"/>
      <c r="E304" s="136"/>
      <c r="F304" s="136"/>
      <c r="G304" s="136"/>
      <c r="H304" s="136"/>
      <c r="I304" s="136"/>
      <c r="J304" s="53">
        <v>0</v>
      </c>
      <c r="K304" s="53">
        <v>8946</v>
      </c>
      <c r="L304" s="53">
        <v>0</v>
      </c>
      <c r="M304" s="53">
        <v>8946</v>
      </c>
      <c r="N304" s="136"/>
      <c r="O304" s="136"/>
      <c r="P304" s="136"/>
      <c r="Q304" s="105"/>
      <c r="R304" s="136"/>
    </row>
    <row r="305" spans="1:18" ht="32.5" hidden="1" customHeight="1" x14ac:dyDescent="0.35">
      <c r="A305" s="134" t="s">
        <v>154</v>
      </c>
      <c r="B305" s="200" t="s">
        <v>244</v>
      </c>
      <c r="C305" s="145"/>
      <c r="D305" s="145"/>
      <c r="E305" s="145"/>
      <c r="F305" s="145"/>
      <c r="G305" s="46">
        <f>SUM(G306+G314+G347+G352+G367+G383+G392+G395)</f>
        <v>118551.04467</v>
      </c>
      <c r="H305" s="46">
        <f t="shared" ref="H305:P305" si="100">SUM(H306+H314+H347+H352+H367+H383+H392+H395)</f>
        <v>0</v>
      </c>
      <c r="I305" s="46">
        <f t="shared" si="100"/>
        <v>0</v>
      </c>
      <c r="J305" s="46">
        <f t="shared" si="100"/>
        <v>21000</v>
      </c>
      <c r="K305" s="46">
        <f t="shared" si="100"/>
        <v>35823.997000000003</v>
      </c>
      <c r="L305" s="46">
        <f t="shared" si="100"/>
        <v>0</v>
      </c>
      <c r="M305" s="46">
        <f t="shared" si="100"/>
        <v>0</v>
      </c>
      <c r="N305" s="46">
        <f t="shared" si="100"/>
        <v>0</v>
      </c>
      <c r="O305" s="46">
        <f t="shared" si="100"/>
        <v>0</v>
      </c>
      <c r="P305" s="46">
        <f t="shared" si="100"/>
        <v>0</v>
      </c>
      <c r="Q305" s="105"/>
      <c r="R305" s="136"/>
    </row>
    <row r="306" spans="1:18" ht="40.15" hidden="1" customHeight="1" x14ac:dyDescent="0.35">
      <c r="A306" s="134" t="s">
        <v>11</v>
      </c>
      <c r="B306" s="45" t="s">
        <v>245</v>
      </c>
      <c r="C306" s="145"/>
      <c r="D306" s="145"/>
      <c r="E306" s="145"/>
      <c r="F306" s="145"/>
      <c r="G306" s="46">
        <f>SUM(G307:G313)</f>
        <v>45180</v>
      </c>
      <c r="H306" s="46">
        <f t="shared" ref="H306:P306" si="101">SUM(H307:H313)</f>
        <v>0</v>
      </c>
      <c r="I306" s="46">
        <f t="shared" si="101"/>
        <v>0</v>
      </c>
      <c r="J306" s="46">
        <f t="shared" si="101"/>
        <v>21000</v>
      </c>
      <c r="K306" s="46">
        <f t="shared" si="101"/>
        <v>15000</v>
      </c>
      <c r="L306" s="46">
        <f t="shared" si="101"/>
        <v>0</v>
      </c>
      <c r="M306" s="46">
        <f t="shared" si="101"/>
        <v>0</v>
      </c>
      <c r="N306" s="46">
        <f t="shared" si="101"/>
        <v>0</v>
      </c>
      <c r="O306" s="46">
        <f t="shared" si="101"/>
        <v>0</v>
      </c>
      <c r="P306" s="46">
        <f t="shared" si="101"/>
        <v>0</v>
      </c>
      <c r="Q306" s="105"/>
      <c r="R306" s="136"/>
    </row>
    <row r="307" spans="1:18" ht="40.15" hidden="1" customHeight="1" x14ac:dyDescent="0.35">
      <c r="A307" s="105">
        <v>1</v>
      </c>
      <c r="B307" s="157" t="s">
        <v>269</v>
      </c>
      <c r="C307" s="39"/>
      <c r="D307" s="47" t="s">
        <v>272</v>
      </c>
      <c r="E307" s="48" t="s">
        <v>136</v>
      </c>
      <c r="F307" s="145"/>
      <c r="G307" s="30">
        <v>10500</v>
      </c>
      <c r="H307" s="145"/>
      <c r="I307" s="70"/>
      <c r="J307" s="30">
        <v>8300</v>
      </c>
      <c r="K307" s="30">
        <v>1883</v>
      </c>
      <c r="L307" s="53"/>
      <c r="M307" s="53"/>
      <c r="N307" s="136"/>
      <c r="O307" s="136"/>
      <c r="P307" s="136"/>
      <c r="Q307" s="105" t="s">
        <v>283</v>
      </c>
      <c r="R307" s="136"/>
    </row>
    <row r="308" spans="1:18" ht="40.15" hidden="1" customHeight="1" x14ac:dyDescent="0.35">
      <c r="A308" s="105">
        <v>2</v>
      </c>
      <c r="B308" s="157" t="s">
        <v>246</v>
      </c>
      <c r="C308" s="39" t="s">
        <v>279</v>
      </c>
      <c r="D308" s="47" t="s">
        <v>273</v>
      </c>
      <c r="E308" s="48" t="s">
        <v>136</v>
      </c>
      <c r="F308" s="145"/>
      <c r="G308" s="30">
        <v>6800</v>
      </c>
      <c r="H308" s="145"/>
      <c r="I308" s="70"/>
      <c r="J308" s="30">
        <v>4700</v>
      </c>
      <c r="K308" s="30">
        <v>2100</v>
      </c>
      <c r="L308" s="53"/>
      <c r="M308" s="53"/>
      <c r="N308" s="136"/>
      <c r="O308" s="136"/>
      <c r="P308" s="136"/>
      <c r="Q308" s="105" t="s">
        <v>283</v>
      </c>
      <c r="R308" s="136"/>
    </row>
    <row r="309" spans="1:18" ht="40.15" hidden="1" customHeight="1" x14ac:dyDescent="0.35">
      <c r="A309" s="105">
        <v>3</v>
      </c>
      <c r="B309" s="157" t="s">
        <v>247</v>
      </c>
      <c r="C309" s="39" t="s">
        <v>140</v>
      </c>
      <c r="D309" s="47" t="s">
        <v>274</v>
      </c>
      <c r="E309" s="48" t="s">
        <v>281</v>
      </c>
      <c r="F309" s="145"/>
      <c r="G309" s="30">
        <v>7000</v>
      </c>
      <c r="H309" s="145"/>
      <c r="I309" s="70"/>
      <c r="J309" s="30">
        <v>3000</v>
      </c>
      <c r="K309" s="30">
        <v>2500</v>
      </c>
      <c r="L309" s="53"/>
      <c r="M309" s="53"/>
      <c r="N309" s="136"/>
      <c r="O309" s="136"/>
      <c r="P309" s="136"/>
      <c r="Q309" s="105" t="s">
        <v>283</v>
      </c>
      <c r="R309" s="136"/>
    </row>
    <row r="310" spans="1:18" ht="40.15" hidden="1" customHeight="1" x14ac:dyDescent="0.35">
      <c r="A310" s="105">
        <v>4</v>
      </c>
      <c r="B310" s="157" t="s">
        <v>248</v>
      </c>
      <c r="C310" s="39" t="s">
        <v>137</v>
      </c>
      <c r="D310" s="47" t="s">
        <v>275</v>
      </c>
      <c r="E310" s="48">
        <v>2022</v>
      </c>
      <c r="F310" s="145"/>
      <c r="G310" s="30">
        <v>5000</v>
      </c>
      <c r="H310" s="145"/>
      <c r="I310" s="46"/>
      <c r="J310" s="30">
        <v>2500</v>
      </c>
      <c r="K310" s="30">
        <v>1500</v>
      </c>
      <c r="L310" s="53"/>
      <c r="M310" s="53"/>
      <c r="N310" s="136"/>
      <c r="O310" s="136"/>
      <c r="P310" s="136"/>
      <c r="Q310" s="105" t="s">
        <v>283</v>
      </c>
      <c r="R310" s="136"/>
    </row>
    <row r="311" spans="1:18" ht="40.15" hidden="1" customHeight="1" x14ac:dyDescent="0.35">
      <c r="A311" s="105">
        <v>5</v>
      </c>
      <c r="B311" s="157" t="s">
        <v>249</v>
      </c>
      <c r="C311" s="39" t="s">
        <v>137</v>
      </c>
      <c r="D311" s="47" t="s">
        <v>276</v>
      </c>
      <c r="E311" s="48">
        <v>2022</v>
      </c>
      <c r="F311" s="145"/>
      <c r="G311" s="30">
        <v>6000</v>
      </c>
      <c r="H311" s="145"/>
      <c r="I311" s="70"/>
      <c r="J311" s="30">
        <v>2500</v>
      </c>
      <c r="K311" s="30">
        <v>2000</v>
      </c>
      <c r="L311" s="53"/>
      <c r="M311" s="53"/>
      <c r="N311" s="136"/>
      <c r="O311" s="136"/>
      <c r="P311" s="136"/>
      <c r="Q311" s="105" t="s">
        <v>283</v>
      </c>
      <c r="R311" s="136"/>
    </row>
    <row r="312" spans="1:18" ht="40.15" hidden="1" customHeight="1" x14ac:dyDescent="0.35">
      <c r="A312" s="105">
        <v>6</v>
      </c>
      <c r="B312" s="157" t="s">
        <v>270</v>
      </c>
      <c r="C312" s="39" t="s">
        <v>280</v>
      </c>
      <c r="D312" s="47" t="s">
        <v>277</v>
      </c>
      <c r="E312" s="48" t="s">
        <v>282</v>
      </c>
      <c r="F312" s="145"/>
      <c r="G312" s="30">
        <v>6880</v>
      </c>
      <c r="H312" s="145"/>
      <c r="I312" s="70"/>
      <c r="J312" s="30">
        <v>0</v>
      </c>
      <c r="K312" s="30">
        <v>3000</v>
      </c>
      <c r="L312" s="53"/>
      <c r="M312" s="53"/>
      <c r="N312" s="136"/>
      <c r="O312" s="136"/>
      <c r="P312" s="136"/>
      <c r="Q312" s="105" t="s">
        <v>283</v>
      </c>
      <c r="R312" s="136"/>
    </row>
    <row r="313" spans="1:18" ht="40.15" hidden="1" customHeight="1" x14ac:dyDescent="0.35">
      <c r="A313" s="105">
        <v>7</v>
      </c>
      <c r="B313" s="157" t="s">
        <v>271</v>
      </c>
      <c r="C313" s="39" t="s">
        <v>135</v>
      </c>
      <c r="D313" s="47" t="s">
        <v>278</v>
      </c>
      <c r="E313" s="48" t="s">
        <v>282</v>
      </c>
      <c r="F313" s="145"/>
      <c r="G313" s="30">
        <v>3000</v>
      </c>
      <c r="H313" s="145"/>
      <c r="I313" s="70"/>
      <c r="J313" s="30">
        <v>0</v>
      </c>
      <c r="K313" s="30">
        <v>2017</v>
      </c>
      <c r="L313" s="53"/>
      <c r="M313" s="53"/>
      <c r="N313" s="136"/>
      <c r="O313" s="136"/>
      <c r="P313" s="136"/>
      <c r="Q313" s="105" t="s">
        <v>283</v>
      </c>
      <c r="R313" s="136"/>
    </row>
    <row r="314" spans="1:18" ht="40.15" hidden="1" customHeight="1" x14ac:dyDescent="0.35">
      <c r="A314" s="134" t="s">
        <v>24</v>
      </c>
      <c r="B314" s="154" t="s">
        <v>284</v>
      </c>
      <c r="C314" s="145"/>
      <c r="D314" s="145"/>
      <c r="E314" s="145"/>
      <c r="F314" s="145"/>
      <c r="G314" s="49">
        <f>SUM(G315+G326+G328+G346)</f>
        <v>5262</v>
      </c>
      <c r="H314" s="49">
        <f t="shared" ref="H314:P314" si="102">SUM(H315+H326+H328+H346)</f>
        <v>0</v>
      </c>
      <c r="I314" s="49">
        <f t="shared" si="102"/>
        <v>0</v>
      </c>
      <c r="J314" s="49">
        <f t="shared" si="102"/>
        <v>0</v>
      </c>
      <c r="K314" s="49">
        <f t="shared" si="102"/>
        <v>5262</v>
      </c>
      <c r="L314" s="49">
        <f t="shared" si="102"/>
        <v>0</v>
      </c>
      <c r="M314" s="49">
        <f t="shared" si="102"/>
        <v>0</v>
      </c>
      <c r="N314" s="49">
        <f t="shared" si="102"/>
        <v>0</v>
      </c>
      <c r="O314" s="49">
        <f t="shared" si="102"/>
        <v>0</v>
      </c>
      <c r="P314" s="49">
        <f t="shared" si="102"/>
        <v>0</v>
      </c>
      <c r="Q314" s="201"/>
      <c r="R314" s="136"/>
    </row>
    <row r="315" spans="1:18" ht="40.15" hidden="1" customHeight="1" x14ac:dyDescent="0.35">
      <c r="A315" s="134" t="s">
        <v>92</v>
      </c>
      <c r="B315" s="154" t="s">
        <v>285</v>
      </c>
      <c r="C315" s="145"/>
      <c r="D315" s="145"/>
      <c r="E315" s="145"/>
      <c r="F315" s="145"/>
      <c r="G315" s="49">
        <f>SUM(G316:G325)</f>
        <v>3672.76</v>
      </c>
      <c r="H315" s="49">
        <f t="shared" ref="H315:P315" si="103">SUM(H316:H325)</f>
        <v>0</v>
      </c>
      <c r="I315" s="49">
        <f t="shared" si="103"/>
        <v>0</v>
      </c>
      <c r="J315" s="49">
        <f t="shared" si="103"/>
        <v>0</v>
      </c>
      <c r="K315" s="49">
        <f t="shared" si="103"/>
        <v>3672.76</v>
      </c>
      <c r="L315" s="49">
        <f t="shared" si="103"/>
        <v>0</v>
      </c>
      <c r="M315" s="49">
        <f t="shared" si="103"/>
        <v>0</v>
      </c>
      <c r="N315" s="49">
        <f t="shared" si="103"/>
        <v>0</v>
      </c>
      <c r="O315" s="49">
        <f t="shared" si="103"/>
        <v>0</v>
      </c>
      <c r="P315" s="49">
        <f t="shared" si="103"/>
        <v>0</v>
      </c>
      <c r="Q315" s="134"/>
      <c r="R315" s="136"/>
    </row>
    <row r="316" spans="1:18" ht="40.15" hidden="1" customHeight="1" x14ac:dyDescent="0.35">
      <c r="A316" s="105">
        <v>1</v>
      </c>
      <c r="B316" s="176" t="s">
        <v>286</v>
      </c>
      <c r="C316" s="176"/>
      <c r="D316" s="176"/>
      <c r="E316" s="176"/>
      <c r="F316" s="176"/>
      <c r="G316" s="50">
        <v>246.40000000000003</v>
      </c>
      <c r="H316" s="176"/>
      <c r="I316" s="70"/>
      <c r="J316" s="176"/>
      <c r="K316" s="50">
        <v>246.40000000000003</v>
      </c>
      <c r="L316" s="88"/>
      <c r="M316" s="88"/>
      <c r="N316" s="136"/>
      <c r="O316" s="136"/>
      <c r="P316" s="136"/>
      <c r="Q316" s="244" t="s">
        <v>334</v>
      </c>
      <c r="R316" s="136"/>
    </row>
    <row r="317" spans="1:18" ht="40.15" hidden="1" customHeight="1" x14ac:dyDescent="0.35">
      <c r="A317" s="105">
        <v>2</v>
      </c>
      <c r="B317" s="176" t="s">
        <v>287</v>
      </c>
      <c r="C317" s="176"/>
      <c r="D317" s="176"/>
      <c r="E317" s="176"/>
      <c r="F317" s="176"/>
      <c r="G317" s="50">
        <v>347.2</v>
      </c>
      <c r="H317" s="176"/>
      <c r="I317" s="70"/>
      <c r="J317" s="176"/>
      <c r="K317" s="50">
        <v>347.2</v>
      </c>
      <c r="L317" s="88"/>
      <c r="M317" s="88"/>
      <c r="N317" s="136"/>
      <c r="O317" s="136"/>
      <c r="P317" s="136"/>
      <c r="Q317" s="245"/>
      <c r="R317" s="136"/>
    </row>
    <row r="318" spans="1:18" hidden="1" x14ac:dyDescent="0.35">
      <c r="A318" s="105">
        <v>3</v>
      </c>
      <c r="B318" s="176" t="s">
        <v>288</v>
      </c>
      <c r="C318" s="136"/>
      <c r="D318" s="136"/>
      <c r="E318" s="136"/>
      <c r="F318" s="136"/>
      <c r="G318" s="50">
        <v>114.79999999999998</v>
      </c>
      <c r="H318" s="136"/>
      <c r="I318" s="70"/>
      <c r="J318" s="136"/>
      <c r="K318" s="50">
        <v>114.79999999999998</v>
      </c>
      <c r="L318" s="182"/>
      <c r="M318" s="182"/>
      <c r="N318" s="182"/>
      <c r="O318" s="182"/>
      <c r="P318" s="182"/>
      <c r="Q318" s="245"/>
      <c r="R318" s="182"/>
    </row>
    <row r="319" spans="1:18" ht="26" hidden="1" x14ac:dyDescent="0.35">
      <c r="A319" s="105">
        <v>4</v>
      </c>
      <c r="B319" s="176" t="s">
        <v>289</v>
      </c>
      <c r="C319" s="136"/>
      <c r="D319" s="136"/>
      <c r="E319" s="136"/>
      <c r="F319" s="136"/>
      <c r="G319" s="50">
        <v>476</v>
      </c>
      <c r="H319" s="136"/>
      <c r="I319" s="70"/>
      <c r="J319" s="136"/>
      <c r="K319" s="50">
        <v>476</v>
      </c>
      <c r="L319" s="182"/>
      <c r="M319" s="182"/>
      <c r="N319" s="182"/>
      <c r="O319" s="182"/>
      <c r="P319" s="182"/>
      <c r="Q319" s="245"/>
      <c r="R319" s="182"/>
    </row>
    <row r="320" spans="1:18" hidden="1" x14ac:dyDescent="0.35">
      <c r="A320" s="105">
        <v>5</v>
      </c>
      <c r="B320" s="176" t="s">
        <v>290</v>
      </c>
      <c r="C320" s="136"/>
      <c r="D320" s="136"/>
      <c r="E320" s="136"/>
      <c r="F320" s="136"/>
      <c r="G320" s="50">
        <v>280</v>
      </c>
      <c r="H320" s="136"/>
      <c r="I320" s="46"/>
      <c r="J320" s="136"/>
      <c r="K320" s="50">
        <v>280</v>
      </c>
      <c r="L320" s="182"/>
      <c r="M320" s="182"/>
      <c r="N320" s="182"/>
      <c r="O320" s="182"/>
      <c r="P320" s="182"/>
      <c r="Q320" s="245"/>
      <c r="R320" s="182"/>
    </row>
    <row r="321" spans="1:18" hidden="1" x14ac:dyDescent="0.35">
      <c r="A321" s="105">
        <v>6</v>
      </c>
      <c r="B321" s="176" t="s">
        <v>291</v>
      </c>
      <c r="C321" s="136"/>
      <c r="D321" s="136"/>
      <c r="E321" s="136"/>
      <c r="F321" s="136"/>
      <c r="G321" s="50">
        <v>224</v>
      </c>
      <c r="H321" s="136"/>
      <c r="I321" s="70"/>
      <c r="J321" s="136"/>
      <c r="K321" s="50">
        <v>224</v>
      </c>
      <c r="L321" s="182"/>
      <c r="M321" s="182"/>
      <c r="N321" s="182"/>
      <c r="O321" s="182"/>
      <c r="P321" s="182"/>
      <c r="Q321" s="245"/>
      <c r="R321" s="182"/>
    </row>
    <row r="322" spans="1:18" ht="26" hidden="1" x14ac:dyDescent="0.35">
      <c r="A322" s="105">
        <v>7</v>
      </c>
      <c r="B322" s="176" t="s">
        <v>292</v>
      </c>
      <c r="C322" s="136"/>
      <c r="D322" s="136"/>
      <c r="E322" s="136"/>
      <c r="F322" s="136"/>
      <c r="G322" s="50">
        <v>504</v>
      </c>
      <c r="H322" s="136"/>
      <c r="I322" s="70"/>
      <c r="J322" s="136"/>
      <c r="K322" s="50">
        <v>504</v>
      </c>
      <c r="L322" s="182"/>
      <c r="M322" s="182"/>
      <c r="N322" s="182"/>
      <c r="O322" s="182"/>
      <c r="P322" s="182"/>
      <c r="Q322" s="245"/>
      <c r="R322" s="182"/>
    </row>
    <row r="323" spans="1:18" ht="26" hidden="1" x14ac:dyDescent="0.35">
      <c r="A323" s="105">
        <v>8</v>
      </c>
      <c r="B323" s="176" t="s">
        <v>293</v>
      </c>
      <c r="C323" s="136"/>
      <c r="D323" s="136"/>
      <c r="E323" s="136"/>
      <c r="F323" s="136"/>
      <c r="G323" s="50">
        <v>224</v>
      </c>
      <c r="H323" s="136"/>
      <c r="I323" s="70"/>
      <c r="J323" s="136"/>
      <c r="K323" s="50">
        <v>224</v>
      </c>
      <c r="L323" s="182"/>
      <c r="M323" s="182"/>
      <c r="N323" s="182"/>
      <c r="O323" s="182"/>
      <c r="P323" s="182"/>
      <c r="Q323" s="245"/>
      <c r="R323" s="182"/>
    </row>
    <row r="324" spans="1:18" ht="26" hidden="1" x14ac:dyDescent="0.35">
      <c r="A324" s="105">
        <v>9</v>
      </c>
      <c r="B324" s="176" t="s">
        <v>294</v>
      </c>
      <c r="C324" s="136"/>
      <c r="D324" s="136"/>
      <c r="E324" s="136"/>
      <c r="F324" s="136"/>
      <c r="G324" s="50">
        <v>884.80000000000007</v>
      </c>
      <c r="H324" s="136"/>
      <c r="I324" s="70"/>
      <c r="J324" s="136"/>
      <c r="K324" s="50">
        <v>884.80000000000007</v>
      </c>
      <c r="L324" s="182"/>
      <c r="M324" s="182"/>
      <c r="N324" s="182"/>
      <c r="O324" s="182"/>
      <c r="P324" s="182"/>
      <c r="Q324" s="245"/>
      <c r="R324" s="182"/>
    </row>
    <row r="325" spans="1:18" ht="26" hidden="1" x14ac:dyDescent="0.35">
      <c r="A325" s="105">
        <v>10</v>
      </c>
      <c r="B325" s="176" t="s">
        <v>295</v>
      </c>
      <c r="C325" s="136"/>
      <c r="D325" s="136"/>
      <c r="E325" s="136"/>
      <c r="F325" s="136"/>
      <c r="G325" s="50">
        <v>371.56</v>
      </c>
      <c r="H325" s="136"/>
      <c r="I325" s="46"/>
      <c r="J325" s="136"/>
      <c r="K325" s="50">
        <v>371.56</v>
      </c>
      <c r="L325" s="182"/>
      <c r="M325" s="182"/>
      <c r="N325" s="182"/>
      <c r="O325" s="182"/>
      <c r="P325" s="182"/>
      <c r="Q325" s="246"/>
      <c r="R325" s="182"/>
    </row>
    <row r="326" spans="1:18" ht="48" hidden="1" customHeight="1" x14ac:dyDescent="0.35">
      <c r="A326" s="134" t="s">
        <v>93</v>
      </c>
      <c r="B326" s="154" t="s">
        <v>296</v>
      </c>
      <c r="C326" s="136"/>
      <c r="D326" s="136"/>
      <c r="E326" s="136"/>
      <c r="F326" s="136"/>
      <c r="G326" s="49">
        <f>SUM(G327)</f>
        <v>609.34</v>
      </c>
      <c r="H326" s="49">
        <f t="shared" ref="H326:P326" si="104">SUM(H327)</f>
        <v>0</v>
      </c>
      <c r="I326" s="49">
        <f t="shared" si="104"/>
        <v>0</v>
      </c>
      <c r="J326" s="49">
        <f t="shared" si="104"/>
        <v>0</v>
      </c>
      <c r="K326" s="49">
        <f t="shared" si="104"/>
        <v>609.34</v>
      </c>
      <c r="L326" s="49">
        <f t="shared" si="104"/>
        <v>0</v>
      </c>
      <c r="M326" s="49">
        <f t="shared" si="104"/>
        <v>0</v>
      </c>
      <c r="N326" s="49">
        <f t="shared" si="104"/>
        <v>0</v>
      </c>
      <c r="O326" s="49">
        <f t="shared" si="104"/>
        <v>0</v>
      </c>
      <c r="P326" s="49">
        <f t="shared" si="104"/>
        <v>0</v>
      </c>
      <c r="Q326" s="134"/>
      <c r="R326" s="182"/>
    </row>
    <row r="327" spans="1:18" hidden="1" x14ac:dyDescent="0.35">
      <c r="A327" s="105">
        <v>1</v>
      </c>
      <c r="B327" s="157" t="s">
        <v>297</v>
      </c>
      <c r="C327" s="136"/>
      <c r="D327" s="136"/>
      <c r="E327" s="136"/>
      <c r="F327" s="136"/>
      <c r="G327" s="50">
        <v>609.34</v>
      </c>
      <c r="H327" s="136"/>
      <c r="I327" s="70"/>
      <c r="J327" s="136"/>
      <c r="K327" s="50">
        <v>609.34</v>
      </c>
      <c r="L327" s="182"/>
      <c r="M327" s="182"/>
      <c r="N327" s="182"/>
      <c r="O327" s="182"/>
      <c r="P327" s="182"/>
      <c r="Q327" s="105" t="s">
        <v>334</v>
      </c>
      <c r="R327" s="182"/>
    </row>
    <row r="328" spans="1:18" hidden="1" x14ac:dyDescent="0.35">
      <c r="A328" s="134" t="s">
        <v>101</v>
      </c>
      <c r="B328" s="154" t="s">
        <v>298</v>
      </c>
      <c r="C328" s="136"/>
      <c r="D328" s="136"/>
      <c r="E328" s="136"/>
      <c r="F328" s="136"/>
      <c r="G328" s="49">
        <f>SUM(G329:G345)</f>
        <v>966.55999999999983</v>
      </c>
      <c r="H328" s="49">
        <f t="shared" ref="H328:P328" si="105">SUM(H329:H345)</f>
        <v>0</v>
      </c>
      <c r="I328" s="49">
        <f t="shared" si="105"/>
        <v>0</v>
      </c>
      <c r="J328" s="49">
        <f t="shared" si="105"/>
        <v>0</v>
      </c>
      <c r="K328" s="49">
        <f t="shared" si="105"/>
        <v>966.55999999999983</v>
      </c>
      <c r="L328" s="49">
        <f t="shared" si="105"/>
        <v>0</v>
      </c>
      <c r="M328" s="49">
        <f t="shared" si="105"/>
        <v>0</v>
      </c>
      <c r="N328" s="49">
        <f t="shared" si="105"/>
        <v>0</v>
      </c>
      <c r="O328" s="49">
        <f t="shared" si="105"/>
        <v>0</v>
      </c>
      <c r="P328" s="49">
        <f t="shared" si="105"/>
        <v>0</v>
      </c>
      <c r="Q328" s="134"/>
      <c r="R328" s="182"/>
    </row>
    <row r="329" spans="1:18" ht="26" hidden="1" x14ac:dyDescent="0.35">
      <c r="A329" s="105">
        <v>1</v>
      </c>
      <c r="B329" s="157" t="s">
        <v>124</v>
      </c>
      <c r="C329" s="136"/>
      <c r="D329" s="136"/>
      <c r="E329" s="136"/>
      <c r="F329" s="136"/>
      <c r="G329" s="50">
        <v>25.34</v>
      </c>
      <c r="H329" s="136"/>
      <c r="I329" s="70"/>
      <c r="J329" s="136"/>
      <c r="K329" s="50">
        <v>25.34</v>
      </c>
      <c r="L329" s="182"/>
      <c r="M329" s="182"/>
      <c r="N329" s="182"/>
      <c r="O329" s="182"/>
      <c r="P329" s="182"/>
      <c r="Q329" s="105" t="s">
        <v>335</v>
      </c>
      <c r="R329" s="182"/>
    </row>
    <row r="330" spans="1:18" ht="26" hidden="1" x14ac:dyDescent="0.35">
      <c r="A330" s="105">
        <v>2</v>
      </c>
      <c r="B330" s="157" t="s">
        <v>131</v>
      </c>
      <c r="C330" s="136"/>
      <c r="D330" s="136"/>
      <c r="E330" s="136"/>
      <c r="F330" s="136"/>
      <c r="G330" s="50">
        <v>63.350000000000009</v>
      </c>
      <c r="H330" s="136"/>
      <c r="I330" s="70"/>
      <c r="J330" s="136"/>
      <c r="K330" s="50">
        <v>63.350000000000009</v>
      </c>
      <c r="L330" s="182"/>
      <c r="M330" s="182"/>
      <c r="N330" s="182"/>
      <c r="O330" s="182"/>
      <c r="P330" s="182"/>
      <c r="Q330" s="105" t="s">
        <v>336</v>
      </c>
      <c r="R330" s="182"/>
    </row>
    <row r="331" spans="1:18" ht="26" hidden="1" x14ac:dyDescent="0.35">
      <c r="A331" s="105">
        <v>3</v>
      </c>
      <c r="B331" s="157" t="s">
        <v>228</v>
      </c>
      <c r="C331" s="136"/>
      <c r="D331" s="136"/>
      <c r="E331" s="136"/>
      <c r="F331" s="136"/>
      <c r="G331" s="50">
        <v>113.75</v>
      </c>
      <c r="H331" s="136"/>
      <c r="I331" s="70"/>
      <c r="J331" s="136"/>
      <c r="K331" s="50">
        <v>113.75</v>
      </c>
      <c r="L331" s="182"/>
      <c r="M331" s="182"/>
      <c r="N331" s="182"/>
      <c r="O331" s="182"/>
      <c r="P331" s="182"/>
      <c r="Q331" s="105" t="s">
        <v>242</v>
      </c>
      <c r="R331" s="182"/>
    </row>
    <row r="332" spans="1:18" ht="26" hidden="1" x14ac:dyDescent="0.35">
      <c r="A332" s="105">
        <v>4</v>
      </c>
      <c r="B332" s="157" t="s">
        <v>125</v>
      </c>
      <c r="C332" s="136"/>
      <c r="D332" s="136"/>
      <c r="E332" s="136"/>
      <c r="F332" s="136"/>
      <c r="G332" s="50">
        <v>29.54</v>
      </c>
      <c r="H332" s="136"/>
      <c r="I332" s="70"/>
      <c r="J332" s="136"/>
      <c r="K332" s="50">
        <v>29.54</v>
      </c>
      <c r="L332" s="182"/>
      <c r="M332" s="182"/>
      <c r="N332" s="182"/>
      <c r="O332" s="182"/>
      <c r="P332" s="182"/>
      <c r="Q332" s="105" t="s">
        <v>236</v>
      </c>
      <c r="R332" s="182"/>
    </row>
    <row r="333" spans="1:18" ht="26" hidden="1" x14ac:dyDescent="0.35">
      <c r="A333" s="105">
        <v>5</v>
      </c>
      <c r="B333" s="157" t="s">
        <v>133</v>
      </c>
      <c r="C333" s="136"/>
      <c r="D333" s="136"/>
      <c r="E333" s="136"/>
      <c r="F333" s="136"/>
      <c r="G333" s="50">
        <v>27.3</v>
      </c>
      <c r="H333" s="136"/>
      <c r="I333" s="70"/>
      <c r="J333" s="136"/>
      <c r="K333" s="50">
        <v>27.3</v>
      </c>
      <c r="L333" s="182"/>
      <c r="M333" s="182"/>
      <c r="N333" s="182"/>
      <c r="O333" s="182"/>
      <c r="P333" s="182"/>
      <c r="Q333" s="105" t="s">
        <v>233</v>
      </c>
      <c r="R333" s="182"/>
    </row>
    <row r="334" spans="1:18" ht="26" hidden="1" x14ac:dyDescent="0.35">
      <c r="A334" s="105">
        <v>6</v>
      </c>
      <c r="B334" s="157" t="s">
        <v>135</v>
      </c>
      <c r="C334" s="136"/>
      <c r="D334" s="136"/>
      <c r="E334" s="136"/>
      <c r="F334" s="136"/>
      <c r="G334" s="50">
        <v>92.05</v>
      </c>
      <c r="H334" s="136"/>
      <c r="I334" s="46"/>
      <c r="J334" s="136"/>
      <c r="K334" s="50">
        <v>92.05</v>
      </c>
      <c r="L334" s="182"/>
      <c r="M334" s="182"/>
      <c r="N334" s="182"/>
      <c r="O334" s="182"/>
      <c r="P334" s="182"/>
      <c r="Q334" s="105" t="s">
        <v>235</v>
      </c>
      <c r="R334" s="182"/>
    </row>
    <row r="335" spans="1:18" ht="26" hidden="1" x14ac:dyDescent="0.35">
      <c r="A335" s="105">
        <v>7</v>
      </c>
      <c r="B335" s="157" t="s">
        <v>227</v>
      </c>
      <c r="C335" s="136"/>
      <c r="D335" s="136"/>
      <c r="E335" s="136"/>
      <c r="F335" s="136"/>
      <c r="G335" s="50">
        <v>58.800000000000004</v>
      </c>
      <c r="H335" s="136"/>
      <c r="I335" s="70"/>
      <c r="J335" s="136"/>
      <c r="K335" s="50">
        <v>58.800000000000004</v>
      </c>
      <c r="L335" s="182"/>
      <c r="M335" s="182"/>
      <c r="N335" s="182"/>
      <c r="O335" s="182"/>
      <c r="P335" s="182"/>
      <c r="Q335" s="105" t="s">
        <v>337</v>
      </c>
      <c r="R335" s="182"/>
    </row>
    <row r="336" spans="1:18" ht="26" hidden="1" x14ac:dyDescent="0.35">
      <c r="A336" s="105">
        <v>8</v>
      </c>
      <c r="B336" s="157" t="s">
        <v>299</v>
      </c>
      <c r="C336" s="136"/>
      <c r="D336" s="136"/>
      <c r="E336" s="136"/>
      <c r="F336" s="136"/>
      <c r="G336" s="50">
        <v>66.290000000000006</v>
      </c>
      <c r="H336" s="136"/>
      <c r="I336" s="70"/>
      <c r="J336" s="136"/>
      <c r="K336" s="50">
        <v>66.290000000000006</v>
      </c>
      <c r="L336" s="182"/>
      <c r="M336" s="182"/>
      <c r="N336" s="182"/>
      <c r="O336" s="182"/>
      <c r="P336" s="182"/>
      <c r="Q336" s="105" t="s">
        <v>237</v>
      </c>
      <c r="R336" s="182"/>
    </row>
    <row r="337" spans="1:18" ht="26" hidden="1" x14ac:dyDescent="0.35">
      <c r="A337" s="105">
        <v>9</v>
      </c>
      <c r="B337" s="157" t="s">
        <v>143</v>
      </c>
      <c r="C337" s="136"/>
      <c r="D337" s="136"/>
      <c r="E337" s="136"/>
      <c r="F337" s="136"/>
      <c r="G337" s="50">
        <v>55.824999999999996</v>
      </c>
      <c r="H337" s="136"/>
      <c r="I337" s="70"/>
      <c r="J337" s="136"/>
      <c r="K337" s="50">
        <v>55.824999999999996</v>
      </c>
      <c r="L337" s="182"/>
      <c r="M337" s="182"/>
      <c r="N337" s="182"/>
      <c r="O337" s="182"/>
      <c r="P337" s="182"/>
      <c r="Q337" s="105" t="s">
        <v>338</v>
      </c>
      <c r="R337" s="182"/>
    </row>
    <row r="338" spans="1:18" ht="26" hidden="1" x14ac:dyDescent="0.35">
      <c r="A338" s="105">
        <v>10</v>
      </c>
      <c r="B338" s="157" t="s">
        <v>137</v>
      </c>
      <c r="C338" s="136"/>
      <c r="D338" s="136"/>
      <c r="E338" s="136"/>
      <c r="F338" s="136"/>
      <c r="G338" s="50">
        <v>99.33</v>
      </c>
      <c r="H338" s="136"/>
      <c r="I338" s="70"/>
      <c r="J338" s="136"/>
      <c r="K338" s="50">
        <v>99.33</v>
      </c>
      <c r="L338" s="182"/>
      <c r="M338" s="182"/>
      <c r="N338" s="182"/>
      <c r="O338" s="182"/>
      <c r="P338" s="182"/>
      <c r="Q338" s="105" t="s">
        <v>240</v>
      </c>
      <c r="R338" s="182"/>
    </row>
    <row r="339" spans="1:18" ht="26" hidden="1" x14ac:dyDescent="0.35">
      <c r="A339" s="105">
        <v>11</v>
      </c>
      <c r="B339" s="157" t="s">
        <v>146</v>
      </c>
      <c r="C339" s="136"/>
      <c r="D339" s="136"/>
      <c r="E339" s="136"/>
      <c r="F339" s="136"/>
      <c r="G339" s="50">
        <v>13.895000000000001</v>
      </c>
      <c r="H339" s="136"/>
      <c r="I339" s="38"/>
      <c r="J339" s="136"/>
      <c r="K339" s="50">
        <v>13.895000000000001</v>
      </c>
      <c r="L339" s="182"/>
      <c r="M339" s="182"/>
      <c r="N339" s="182"/>
      <c r="O339" s="182"/>
      <c r="P339" s="182"/>
      <c r="Q339" s="105" t="s">
        <v>339</v>
      </c>
      <c r="R339" s="182"/>
    </row>
    <row r="340" spans="1:18" ht="26" hidden="1" x14ac:dyDescent="0.35">
      <c r="A340" s="105">
        <v>12</v>
      </c>
      <c r="B340" s="157" t="s">
        <v>145</v>
      </c>
      <c r="C340" s="136"/>
      <c r="D340" s="136"/>
      <c r="E340" s="136"/>
      <c r="F340" s="136"/>
      <c r="G340" s="50">
        <v>77.56</v>
      </c>
      <c r="H340" s="136"/>
      <c r="I340" s="70"/>
      <c r="J340" s="136"/>
      <c r="K340" s="50">
        <v>77.56</v>
      </c>
      <c r="L340" s="182"/>
      <c r="M340" s="182"/>
      <c r="N340" s="182"/>
      <c r="O340" s="182"/>
      <c r="P340" s="182"/>
      <c r="Q340" s="105" t="s">
        <v>234</v>
      </c>
      <c r="R340" s="182"/>
    </row>
    <row r="341" spans="1:18" ht="26" hidden="1" x14ac:dyDescent="0.35">
      <c r="A341" s="105">
        <v>13</v>
      </c>
      <c r="B341" s="157" t="s">
        <v>140</v>
      </c>
      <c r="C341" s="136"/>
      <c r="D341" s="136"/>
      <c r="E341" s="136"/>
      <c r="F341" s="136"/>
      <c r="G341" s="50">
        <v>20.405000000000001</v>
      </c>
      <c r="H341" s="136"/>
      <c r="I341" s="70"/>
      <c r="J341" s="136"/>
      <c r="K341" s="50">
        <v>20.405000000000001</v>
      </c>
      <c r="L341" s="182"/>
      <c r="M341" s="182"/>
      <c r="N341" s="182"/>
      <c r="O341" s="182"/>
      <c r="P341" s="182"/>
      <c r="Q341" s="105" t="s">
        <v>340</v>
      </c>
      <c r="R341" s="182"/>
    </row>
    <row r="342" spans="1:18" ht="26" hidden="1" x14ac:dyDescent="0.35">
      <c r="A342" s="105">
        <v>14</v>
      </c>
      <c r="B342" s="157" t="s">
        <v>226</v>
      </c>
      <c r="C342" s="136"/>
      <c r="D342" s="136"/>
      <c r="E342" s="136"/>
      <c r="F342" s="136"/>
      <c r="G342" s="50">
        <v>78.05</v>
      </c>
      <c r="H342" s="136"/>
      <c r="I342" s="70"/>
      <c r="J342" s="136"/>
      <c r="K342" s="50">
        <v>78.05</v>
      </c>
      <c r="L342" s="182"/>
      <c r="M342" s="182"/>
      <c r="N342" s="182"/>
      <c r="O342" s="182"/>
      <c r="P342" s="182"/>
      <c r="Q342" s="105" t="s">
        <v>341</v>
      </c>
      <c r="R342" s="182"/>
    </row>
    <row r="343" spans="1:18" ht="26" hidden="1" x14ac:dyDescent="0.35">
      <c r="A343" s="105">
        <v>15</v>
      </c>
      <c r="B343" s="157" t="s">
        <v>149</v>
      </c>
      <c r="C343" s="136"/>
      <c r="D343" s="136"/>
      <c r="E343" s="136"/>
      <c r="F343" s="136"/>
      <c r="G343" s="50">
        <v>44.625</v>
      </c>
      <c r="H343" s="136"/>
      <c r="I343" s="136"/>
      <c r="J343" s="136"/>
      <c r="K343" s="50">
        <v>44.625</v>
      </c>
      <c r="L343" s="182"/>
      <c r="M343" s="182"/>
      <c r="N343" s="182"/>
      <c r="O343" s="182"/>
      <c r="P343" s="182"/>
      <c r="Q343" s="105" t="s">
        <v>239</v>
      </c>
      <c r="R343" s="182"/>
    </row>
    <row r="344" spans="1:18" ht="26" hidden="1" x14ac:dyDescent="0.35">
      <c r="A344" s="105">
        <v>16</v>
      </c>
      <c r="B344" s="157" t="s">
        <v>144</v>
      </c>
      <c r="C344" s="136"/>
      <c r="D344" s="136"/>
      <c r="E344" s="136"/>
      <c r="F344" s="136"/>
      <c r="G344" s="50">
        <v>67.899999999999991</v>
      </c>
      <c r="H344" s="136"/>
      <c r="I344" s="136"/>
      <c r="J344" s="136"/>
      <c r="K344" s="50">
        <v>67.899999999999991</v>
      </c>
      <c r="L344" s="182"/>
      <c r="M344" s="182"/>
      <c r="N344" s="182"/>
      <c r="O344" s="182"/>
      <c r="P344" s="182"/>
      <c r="Q344" s="105" t="s">
        <v>241</v>
      </c>
      <c r="R344" s="182"/>
    </row>
    <row r="345" spans="1:18" ht="26" hidden="1" x14ac:dyDescent="0.35">
      <c r="A345" s="105">
        <v>17</v>
      </c>
      <c r="B345" s="157" t="s">
        <v>148</v>
      </c>
      <c r="C345" s="136"/>
      <c r="D345" s="136"/>
      <c r="E345" s="136"/>
      <c r="F345" s="136"/>
      <c r="G345" s="50">
        <v>32.550000000000004</v>
      </c>
      <c r="H345" s="136"/>
      <c r="I345" s="136"/>
      <c r="J345" s="136"/>
      <c r="K345" s="50">
        <v>32.550000000000004</v>
      </c>
      <c r="L345" s="182"/>
      <c r="M345" s="182"/>
      <c r="N345" s="182"/>
      <c r="O345" s="182"/>
      <c r="P345" s="182"/>
      <c r="Q345" s="105" t="s">
        <v>238</v>
      </c>
      <c r="R345" s="182"/>
    </row>
    <row r="346" spans="1:18" hidden="1" x14ac:dyDescent="0.35">
      <c r="A346" s="134" t="s">
        <v>243</v>
      </c>
      <c r="B346" s="154" t="s">
        <v>300</v>
      </c>
      <c r="C346" s="136"/>
      <c r="D346" s="136"/>
      <c r="E346" s="136"/>
      <c r="F346" s="136"/>
      <c r="G346" s="49">
        <v>13.339999999999918</v>
      </c>
      <c r="H346" s="136"/>
      <c r="I346" s="136"/>
      <c r="J346" s="136"/>
      <c r="K346" s="49">
        <v>13.339999999999918</v>
      </c>
      <c r="L346" s="182"/>
      <c r="M346" s="182"/>
      <c r="N346" s="182"/>
      <c r="O346" s="182"/>
      <c r="P346" s="182"/>
      <c r="Q346" s="134"/>
      <c r="R346" s="182"/>
    </row>
    <row r="347" spans="1:18" hidden="1" x14ac:dyDescent="0.35">
      <c r="A347" s="134" t="s">
        <v>155</v>
      </c>
      <c r="B347" s="154" t="s">
        <v>250</v>
      </c>
      <c r="C347" s="136"/>
      <c r="D347" s="136"/>
      <c r="E347" s="136"/>
      <c r="F347" s="136"/>
      <c r="G347" s="49">
        <f>SUM(G348:G351)</f>
        <v>3400</v>
      </c>
      <c r="H347" s="49">
        <f t="shared" ref="H347:P347" si="106">SUM(H348:H351)</f>
        <v>0</v>
      </c>
      <c r="I347" s="49">
        <f t="shared" si="106"/>
        <v>0</v>
      </c>
      <c r="J347" s="49">
        <f t="shared" si="106"/>
        <v>0</v>
      </c>
      <c r="K347" s="49">
        <f t="shared" si="106"/>
        <v>1855</v>
      </c>
      <c r="L347" s="49">
        <f t="shared" si="106"/>
        <v>0</v>
      </c>
      <c r="M347" s="49">
        <f t="shared" si="106"/>
        <v>0</v>
      </c>
      <c r="N347" s="49">
        <f t="shared" si="106"/>
        <v>0</v>
      </c>
      <c r="O347" s="49">
        <f t="shared" si="106"/>
        <v>0</v>
      </c>
      <c r="P347" s="49">
        <f t="shared" si="106"/>
        <v>0</v>
      </c>
      <c r="Q347" s="105"/>
      <c r="R347" s="182"/>
    </row>
    <row r="348" spans="1:18" ht="13.15" hidden="1" customHeight="1" x14ac:dyDescent="0.35">
      <c r="A348" s="105">
        <v>1</v>
      </c>
      <c r="B348" s="157" t="s">
        <v>251</v>
      </c>
      <c r="C348" s="136"/>
      <c r="D348" s="136"/>
      <c r="E348" s="136"/>
      <c r="F348" s="136"/>
      <c r="G348" s="50">
        <v>900</v>
      </c>
      <c r="H348" s="136"/>
      <c r="I348" s="136"/>
      <c r="J348" s="136"/>
      <c r="K348" s="50">
        <v>129.62900000000002</v>
      </c>
      <c r="L348" s="182"/>
      <c r="M348" s="182"/>
      <c r="N348" s="182"/>
      <c r="O348" s="182"/>
      <c r="P348" s="182"/>
      <c r="Q348" s="230" t="s">
        <v>342</v>
      </c>
      <c r="R348" s="182"/>
    </row>
    <row r="349" spans="1:18" hidden="1" x14ac:dyDescent="0.35">
      <c r="A349" s="105">
        <v>2</v>
      </c>
      <c r="B349" s="157" t="s">
        <v>252</v>
      </c>
      <c r="C349" s="136"/>
      <c r="D349" s="136"/>
      <c r="E349" s="136"/>
      <c r="F349" s="136"/>
      <c r="G349" s="50">
        <v>900</v>
      </c>
      <c r="H349" s="136"/>
      <c r="I349" s="136"/>
      <c r="J349" s="136"/>
      <c r="K349" s="50">
        <v>213.73699999999997</v>
      </c>
      <c r="L349" s="182"/>
      <c r="M349" s="182"/>
      <c r="N349" s="182"/>
      <c r="O349" s="182"/>
      <c r="P349" s="182"/>
      <c r="Q349" s="231"/>
      <c r="R349" s="182"/>
    </row>
    <row r="350" spans="1:18" hidden="1" x14ac:dyDescent="0.35">
      <c r="A350" s="105">
        <v>3</v>
      </c>
      <c r="B350" s="157" t="s">
        <v>301</v>
      </c>
      <c r="C350" s="136"/>
      <c r="D350" s="136"/>
      <c r="E350" s="136"/>
      <c r="F350" s="136"/>
      <c r="G350" s="51">
        <v>800</v>
      </c>
      <c r="H350" s="136"/>
      <c r="I350" s="136"/>
      <c r="J350" s="136"/>
      <c r="K350" s="51">
        <v>755.81700000000001</v>
      </c>
      <c r="L350" s="182"/>
      <c r="M350" s="182"/>
      <c r="N350" s="182"/>
      <c r="O350" s="182"/>
      <c r="P350" s="182"/>
      <c r="Q350" s="231"/>
      <c r="R350" s="182"/>
    </row>
    <row r="351" spans="1:18" hidden="1" x14ac:dyDescent="0.35">
      <c r="A351" s="105">
        <v>4</v>
      </c>
      <c r="B351" s="157" t="s">
        <v>302</v>
      </c>
      <c r="C351" s="136"/>
      <c r="D351" s="136"/>
      <c r="E351" s="136"/>
      <c r="F351" s="136"/>
      <c r="G351" s="51">
        <v>800</v>
      </c>
      <c r="H351" s="136"/>
      <c r="I351" s="136"/>
      <c r="J351" s="136"/>
      <c r="K351" s="51">
        <v>755.81700000000001</v>
      </c>
      <c r="L351" s="182"/>
      <c r="M351" s="182"/>
      <c r="N351" s="182"/>
      <c r="O351" s="182"/>
      <c r="P351" s="182"/>
      <c r="Q351" s="232"/>
      <c r="R351" s="182"/>
    </row>
    <row r="352" spans="1:18" hidden="1" x14ac:dyDescent="0.35">
      <c r="A352" s="134" t="s">
        <v>162</v>
      </c>
      <c r="B352" s="154" t="s">
        <v>253</v>
      </c>
      <c r="C352" s="136"/>
      <c r="D352" s="136"/>
      <c r="E352" s="136"/>
      <c r="F352" s="136"/>
      <c r="G352" s="49">
        <f>SUM(G353:G366)</f>
        <v>23526.446669999998</v>
      </c>
      <c r="H352" s="49">
        <f t="shared" ref="H352:P352" si="107">SUM(H353:H366)</f>
        <v>0</v>
      </c>
      <c r="I352" s="49">
        <f t="shared" si="107"/>
        <v>0</v>
      </c>
      <c r="J352" s="49">
        <f t="shared" si="107"/>
        <v>0</v>
      </c>
      <c r="K352" s="49">
        <f t="shared" si="107"/>
        <v>5000</v>
      </c>
      <c r="L352" s="49">
        <f t="shared" si="107"/>
        <v>0</v>
      </c>
      <c r="M352" s="49">
        <f t="shared" si="107"/>
        <v>0</v>
      </c>
      <c r="N352" s="49">
        <f t="shared" si="107"/>
        <v>0</v>
      </c>
      <c r="O352" s="49">
        <f t="shared" si="107"/>
        <v>0</v>
      </c>
      <c r="P352" s="49">
        <f t="shared" si="107"/>
        <v>0</v>
      </c>
      <c r="Q352" s="105"/>
      <c r="R352" s="182"/>
    </row>
    <row r="353" spans="1:18" ht="26" hidden="1" x14ac:dyDescent="0.35">
      <c r="A353" s="105">
        <v>1</v>
      </c>
      <c r="B353" s="157" t="s">
        <v>303</v>
      </c>
      <c r="C353" s="136"/>
      <c r="D353" s="136"/>
      <c r="E353" s="136"/>
      <c r="F353" s="136"/>
      <c r="G353" s="50">
        <v>1210</v>
      </c>
      <c r="H353" s="136"/>
      <c r="I353" s="136"/>
      <c r="J353" s="136"/>
      <c r="K353" s="50">
        <v>1210</v>
      </c>
      <c r="L353" s="182"/>
      <c r="M353" s="182"/>
      <c r="N353" s="182"/>
      <c r="O353" s="182"/>
      <c r="P353" s="182"/>
      <c r="Q353" s="105" t="s">
        <v>334</v>
      </c>
      <c r="R353" s="182"/>
    </row>
    <row r="354" spans="1:18" hidden="1" x14ac:dyDescent="0.35">
      <c r="A354" s="105">
        <v>2</v>
      </c>
      <c r="B354" s="157" t="s">
        <v>304</v>
      </c>
      <c r="C354" s="136"/>
      <c r="D354" s="136"/>
      <c r="E354" s="136"/>
      <c r="F354" s="136"/>
      <c r="G354" s="50">
        <v>496.63200000000001</v>
      </c>
      <c r="H354" s="136"/>
      <c r="I354" s="136"/>
      <c r="J354" s="136"/>
      <c r="K354" s="50">
        <v>40.00200000000001</v>
      </c>
      <c r="L354" s="182"/>
      <c r="M354" s="182"/>
      <c r="N354" s="182"/>
      <c r="O354" s="182"/>
      <c r="P354" s="182"/>
      <c r="Q354" s="105" t="s">
        <v>334</v>
      </c>
      <c r="R354" s="182"/>
    </row>
    <row r="355" spans="1:18" ht="26" hidden="1" x14ac:dyDescent="0.35">
      <c r="A355" s="105">
        <v>3</v>
      </c>
      <c r="B355" s="157" t="s">
        <v>305</v>
      </c>
      <c r="C355" s="136"/>
      <c r="D355" s="136"/>
      <c r="E355" s="136"/>
      <c r="F355" s="136"/>
      <c r="G355" s="50">
        <v>550</v>
      </c>
      <c r="H355" s="136"/>
      <c r="I355" s="136"/>
      <c r="J355" s="136"/>
      <c r="K355" s="50"/>
      <c r="L355" s="182"/>
      <c r="M355" s="182"/>
      <c r="N355" s="182"/>
      <c r="O355" s="182"/>
      <c r="P355" s="182"/>
      <c r="Q355" s="105" t="s">
        <v>334</v>
      </c>
      <c r="R355" s="182"/>
    </row>
    <row r="356" spans="1:18" ht="26" hidden="1" x14ac:dyDescent="0.35">
      <c r="A356" s="105">
        <v>4</v>
      </c>
      <c r="B356" s="157" t="s">
        <v>306</v>
      </c>
      <c r="C356" s="136"/>
      <c r="D356" s="136"/>
      <c r="E356" s="136"/>
      <c r="F356" s="136"/>
      <c r="G356" s="50"/>
      <c r="H356" s="136"/>
      <c r="I356" s="136"/>
      <c r="J356" s="136"/>
      <c r="K356" s="50">
        <v>0</v>
      </c>
      <c r="L356" s="182"/>
      <c r="M356" s="182"/>
      <c r="N356" s="182"/>
      <c r="O356" s="182"/>
      <c r="P356" s="182"/>
      <c r="Q356" s="105" t="s">
        <v>334</v>
      </c>
      <c r="R356" s="182"/>
    </row>
    <row r="357" spans="1:18" ht="26" hidden="1" x14ac:dyDescent="0.35">
      <c r="A357" s="105">
        <v>3</v>
      </c>
      <c r="B357" s="157" t="s">
        <v>307</v>
      </c>
      <c r="C357" s="136"/>
      <c r="D357" s="136"/>
      <c r="E357" s="136"/>
      <c r="F357" s="136"/>
      <c r="G357" s="50">
        <v>1200</v>
      </c>
      <c r="H357" s="136"/>
      <c r="I357" s="136"/>
      <c r="J357" s="136"/>
      <c r="K357" s="50">
        <v>100</v>
      </c>
      <c r="L357" s="182"/>
      <c r="M357" s="182"/>
      <c r="N357" s="182"/>
      <c r="O357" s="182"/>
      <c r="P357" s="182"/>
      <c r="Q357" s="105" t="s">
        <v>334</v>
      </c>
      <c r="R357" s="182"/>
    </row>
    <row r="358" spans="1:18" ht="26" hidden="1" x14ac:dyDescent="0.35">
      <c r="A358" s="105">
        <v>6</v>
      </c>
      <c r="B358" s="157" t="s">
        <v>308</v>
      </c>
      <c r="C358" s="136"/>
      <c r="D358" s="136"/>
      <c r="E358" s="136"/>
      <c r="F358" s="136"/>
      <c r="G358" s="50"/>
      <c r="H358" s="136"/>
      <c r="I358" s="136"/>
      <c r="J358" s="136"/>
      <c r="K358" s="50"/>
      <c r="L358" s="182"/>
      <c r="M358" s="182"/>
      <c r="N358" s="182"/>
      <c r="O358" s="182"/>
      <c r="P358" s="182"/>
      <c r="Q358" s="105" t="s">
        <v>334</v>
      </c>
      <c r="R358" s="182"/>
    </row>
    <row r="359" spans="1:18" hidden="1" x14ac:dyDescent="0.35">
      <c r="A359" s="105">
        <v>4</v>
      </c>
      <c r="B359" s="157" t="s">
        <v>309</v>
      </c>
      <c r="C359" s="136"/>
      <c r="D359" s="136"/>
      <c r="E359" s="136"/>
      <c r="F359" s="136"/>
      <c r="G359" s="50">
        <v>1000</v>
      </c>
      <c r="H359" s="136"/>
      <c r="I359" s="136"/>
      <c r="J359" s="136"/>
      <c r="K359" s="50">
        <v>100</v>
      </c>
      <c r="L359" s="182"/>
      <c r="M359" s="182"/>
      <c r="N359" s="182"/>
      <c r="O359" s="182"/>
      <c r="P359" s="182"/>
      <c r="Q359" s="105" t="s">
        <v>334</v>
      </c>
      <c r="R359" s="182"/>
    </row>
    <row r="360" spans="1:18" ht="26" hidden="1" x14ac:dyDescent="0.35">
      <c r="A360" s="105">
        <v>8</v>
      </c>
      <c r="B360" s="157" t="s">
        <v>310</v>
      </c>
      <c r="C360" s="136"/>
      <c r="D360" s="136"/>
      <c r="E360" s="136"/>
      <c r="F360" s="136"/>
      <c r="G360" s="50"/>
      <c r="H360" s="136"/>
      <c r="I360" s="136"/>
      <c r="J360" s="136"/>
      <c r="K360" s="50">
        <v>0</v>
      </c>
      <c r="L360" s="182"/>
      <c r="M360" s="182"/>
      <c r="N360" s="182"/>
      <c r="O360" s="182"/>
      <c r="P360" s="182"/>
      <c r="Q360" s="105" t="s">
        <v>334</v>
      </c>
      <c r="R360" s="182"/>
    </row>
    <row r="361" spans="1:18" ht="26" hidden="1" x14ac:dyDescent="0.35">
      <c r="A361" s="105">
        <v>9</v>
      </c>
      <c r="B361" s="157" t="s">
        <v>311</v>
      </c>
      <c r="C361" s="136"/>
      <c r="D361" s="136"/>
      <c r="E361" s="136"/>
      <c r="F361" s="136"/>
      <c r="G361" s="50"/>
      <c r="H361" s="136"/>
      <c r="I361" s="136"/>
      <c r="J361" s="136"/>
      <c r="K361" s="50">
        <v>0</v>
      </c>
      <c r="L361" s="182"/>
      <c r="M361" s="182"/>
      <c r="N361" s="182"/>
      <c r="O361" s="182"/>
      <c r="P361" s="182"/>
      <c r="Q361" s="105" t="s">
        <v>334</v>
      </c>
      <c r="R361" s="182"/>
    </row>
    <row r="362" spans="1:18" ht="39" hidden="1" x14ac:dyDescent="0.35">
      <c r="A362" s="105">
        <v>5</v>
      </c>
      <c r="B362" s="157" t="s">
        <v>312</v>
      </c>
      <c r="C362" s="136"/>
      <c r="D362" s="136"/>
      <c r="E362" s="136"/>
      <c r="F362" s="136"/>
      <c r="G362" s="50">
        <v>100</v>
      </c>
      <c r="H362" s="136"/>
      <c r="I362" s="136"/>
      <c r="J362" s="136"/>
      <c r="K362" s="50">
        <v>100</v>
      </c>
      <c r="L362" s="182"/>
      <c r="M362" s="182"/>
      <c r="N362" s="182"/>
      <c r="O362" s="182"/>
      <c r="P362" s="182"/>
      <c r="Q362" s="105" t="s">
        <v>346</v>
      </c>
      <c r="R362" s="182"/>
    </row>
    <row r="363" spans="1:18" ht="26" hidden="1" x14ac:dyDescent="0.35">
      <c r="A363" s="105">
        <v>6</v>
      </c>
      <c r="B363" s="157" t="s">
        <v>254</v>
      </c>
      <c r="C363" s="136"/>
      <c r="D363" s="136"/>
      <c r="E363" s="136"/>
      <c r="F363" s="136"/>
      <c r="G363" s="50">
        <v>8305.8146699999998</v>
      </c>
      <c r="H363" s="136"/>
      <c r="I363" s="136"/>
      <c r="J363" s="136"/>
      <c r="K363" s="50">
        <v>50</v>
      </c>
      <c r="L363" s="182"/>
      <c r="M363" s="182"/>
      <c r="N363" s="182"/>
      <c r="O363" s="182"/>
      <c r="P363" s="182"/>
      <c r="Q363" s="105" t="s">
        <v>283</v>
      </c>
      <c r="R363" s="182"/>
    </row>
    <row r="364" spans="1:18" ht="26" hidden="1" x14ac:dyDescent="0.35">
      <c r="A364" s="105">
        <v>7</v>
      </c>
      <c r="B364" s="157" t="s">
        <v>255</v>
      </c>
      <c r="C364" s="136"/>
      <c r="D364" s="136"/>
      <c r="E364" s="136"/>
      <c r="F364" s="136"/>
      <c r="G364" s="50">
        <v>1000</v>
      </c>
      <c r="H364" s="136"/>
      <c r="I364" s="136"/>
      <c r="J364" s="136"/>
      <c r="K364" s="50">
        <v>325</v>
      </c>
      <c r="L364" s="182"/>
      <c r="M364" s="182"/>
      <c r="N364" s="182"/>
      <c r="O364" s="182"/>
      <c r="P364" s="182"/>
      <c r="Q364" s="105" t="s">
        <v>283</v>
      </c>
      <c r="R364" s="182"/>
    </row>
    <row r="365" spans="1:18" ht="26" hidden="1" x14ac:dyDescent="0.35">
      <c r="A365" s="105">
        <v>8</v>
      </c>
      <c r="B365" s="157" t="s">
        <v>256</v>
      </c>
      <c r="C365" s="136"/>
      <c r="D365" s="136"/>
      <c r="E365" s="136"/>
      <c r="F365" s="136"/>
      <c r="G365" s="50">
        <v>3384</v>
      </c>
      <c r="H365" s="136"/>
      <c r="I365" s="136"/>
      <c r="J365" s="136"/>
      <c r="K365" s="50">
        <v>2416.61</v>
      </c>
      <c r="L365" s="182"/>
      <c r="M365" s="182"/>
      <c r="N365" s="182"/>
      <c r="O365" s="182"/>
      <c r="P365" s="182"/>
      <c r="Q365" s="105" t="s">
        <v>283</v>
      </c>
      <c r="R365" s="182"/>
    </row>
    <row r="366" spans="1:18" ht="26" hidden="1" x14ac:dyDescent="0.35">
      <c r="A366" s="105">
        <v>9</v>
      </c>
      <c r="B366" s="157" t="s">
        <v>313</v>
      </c>
      <c r="C366" s="136"/>
      <c r="D366" s="136"/>
      <c r="E366" s="136"/>
      <c r="F366" s="136"/>
      <c r="G366" s="50">
        <v>6280</v>
      </c>
      <c r="H366" s="136"/>
      <c r="I366" s="136"/>
      <c r="J366" s="136"/>
      <c r="K366" s="50">
        <v>658.38799999999992</v>
      </c>
      <c r="L366" s="182"/>
      <c r="M366" s="182"/>
      <c r="N366" s="182"/>
      <c r="O366" s="182"/>
      <c r="P366" s="182"/>
      <c r="Q366" s="105" t="s">
        <v>283</v>
      </c>
      <c r="R366" s="182"/>
    </row>
    <row r="367" spans="1:18" ht="21" hidden="1" customHeight="1" x14ac:dyDescent="0.35">
      <c r="A367" s="134" t="s">
        <v>224</v>
      </c>
      <c r="B367" s="154" t="s">
        <v>257</v>
      </c>
      <c r="C367" s="136"/>
      <c r="D367" s="136"/>
      <c r="E367" s="136"/>
      <c r="F367" s="136"/>
      <c r="G367" s="49">
        <f>SUM(G368:G382)</f>
        <v>38332.597999999998</v>
      </c>
      <c r="H367" s="49">
        <f t="shared" ref="H367:P367" si="108">SUM(H368:H382)</f>
        <v>0</v>
      </c>
      <c r="I367" s="49">
        <f t="shared" si="108"/>
        <v>0</v>
      </c>
      <c r="J367" s="49">
        <f t="shared" si="108"/>
        <v>0</v>
      </c>
      <c r="K367" s="49">
        <f t="shared" si="108"/>
        <v>6500</v>
      </c>
      <c r="L367" s="49">
        <f t="shared" si="108"/>
        <v>0</v>
      </c>
      <c r="M367" s="49">
        <f t="shared" si="108"/>
        <v>0</v>
      </c>
      <c r="N367" s="49">
        <f t="shared" si="108"/>
        <v>0</v>
      </c>
      <c r="O367" s="49">
        <f t="shared" si="108"/>
        <v>0</v>
      </c>
      <c r="P367" s="49">
        <f t="shared" si="108"/>
        <v>0</v>
      </c>
      <c r="Q367" s="201"/>
      <c r="R367" s="182"/>
    </row>
    <row r="368" spans="1:18" ht="26" hidden="1" x14ac:dyDescent="0.35">
      <c r="A368" s="105">
        <v>1</v>
      </c>
      <c r="B368" s="157" t="s">
        <v>260</v>
      </c>
      <c r="C368" s="136"/>
      <c r="D368" s="136"/>
      <c r="E368" s="136"/>
      <c r="F368" s="136"/>
      <c r="G368" s="50">
        <v>4986</v>
      </c>
      <c r="H368" s="136"/>
      <c r="I368" s="136"/>
      <c r="J368" s="136"/>
      <c r="K368" s="50">
        <v>0</v>
      </c>
      <c r="L368" s="182"/>
      <c r="M368" s="182"/>
      <c r="N368" s="182"/>
      <c r="O368" s="182"/>
      <c r="P368" s="182"/>
      <c r="Q368" s="105" t="s">
        <v>283</v>
      </c>
      <c r="R368" s="182"/>
    </row>
    <row r="369" spans="1:18" ht="26" hidden="1" x14ac:dyDescent="0.35">
      <c r="A369" s="105">
        <v>1</v>
      </c>
      <c r="B369" s="157" t="s">
        <v>261</v>
      </c>
      <c r="C369" s="136"/>
      <c r="D369" s="136"/>
      <c r="E369" s="136"/>
      <c r="F369" s="136"/>
      <c r="G369" s="50">
        <v>5598</v>
      </c>
      <c r="H369" s="136"/>
      <c r="I369" s="136"/>
      <c r="J369" s="136"/>
      <c r="K369" s="50">
        <v>0</v>
      </c>
      <c r="L369" s="182"/>
      <c r="M369" s="182"/>
      <c r="N369" s="182"/>
      <c r="O369" s="182"/>
      <c r="P369" s="182"/>
      <c r="Q369" s="105" t="s">
        <v>283</v>
      </c>
      <c r="R369" s="182"/>
    </row>
    <row r="370" spans="1:18" ht="26" hidden="1" x14ac:dyDescent="0.35">
      <c r="A370" s="105">
        <v>3</v>
      </c>
      <c r="B370" s="202" t="s">
        <v>268</v>
      </c>
      <c r="C370" s="136"/>
      <c r="D370" s="136"/>
      <c r="E370" s="136"/>
      <c r="F370" s="136"/>
      <c r="G370" s="50">
        <v>1582</v>
      </c>
      <c r="H370" s="136"/>
      <c r="I370" s="136"/>
      <c r="J370" s="136"/>
      <c r="K370" s="50">
        <v>-2.9999999999290594E-3</v>
      </c>
      <c r="L370" s="182"/>
      <c r="M370" s="182"/>
      <c r="N370" s="182"/>
      <c r="O370" s="182"/>
      <c r="P370" s="182"/>
      <c r="Q370" s="105" t="s">
        <v>283</v>
      </c>
      <c r="R370" s="182"/>
    </row>
    <row r="371" spans="1:18" ht="26" hidden="1" x14ac:dyDescent="0.35">
      <c r="A371" s="105">
        <v>4</v>
      </c>
      <c r="B371" s="157" t="s">
        <v>258</v>
      </c>
      <c r="C371" s="136"/>
      <c r="D371" s="136"/>
      <c r="E371" s="136"/>
      <c r="F371" s="136"/>
      <c r="G371" s="50">
        <v>3100</v>
      </c>
      <c r="H371" s="136"/>
      <c r="I371" s="136"/>
      <c r="J371" s="136"/>
      <c r="K371" s="50">
        <v>0</v>
      </c>
      <c r="L371" s="182"/>
      <c r="M371" s="182"/>
      <c r="N371" s="182"/>
      <c r="O371" s="182"/>
      <c r="P371" s="182"/>
      <c r="Q371" s="105" t="s">
        <v>283</v>
      </c>
      <c r="R371" s="182"/>
    </row>
    <row r="372" spans="1:18" ht="26" hidden="1" x14ac:dyDescent="0.35">
      <c r="A372" s="105">
        <v>1</v>
      </c>
      <c r="B372" s="157" t="s">
        <v>259</v>
      </c>
      <c r="C372" s="136"/>
      <c r="D372" s="136"/>
      <c r="E372" s="136"/>
      <c r="F372" s="136"/>
      <c r="G372" s="50">
        <v>3500</v>
      </c>
      <c r="H372" s="136"/>
      <c r="I372" s="136"/>
      <c r="J372" s="136"/>
      <c r="K372" s="50">
        <v>100</v>
      </c>
      <c r="L372" s="182"/>
      <c r="M372" s="182"/>
      <c r="N372" s="182"/>
      <c r="O372" s="182"/>
      <c r="P372" s="182"/>
      <c r="Q372" s="105" t="s">
        <v>283</v>
      </c>
      <c r="R372" s="182"/>
    </row>
    <row r="373" spans="1:18" ht="26" hidden="1" x14ac:dyDescent="0.35">
      <c r="A373" s="105">
        <v>2</v>
      </c>
      <c r="B373" s="157" t="s">
        <v>262</v>
      </c>
      <c r="C373" s="136"/>
      <c r="D373" s="136"/>
      <c r="E373" s="136"/>
      <c r="F373" s="136"/>
      <c r="G373" s="50">
        <v>14990</v>
      </c>
      <c r="H373" s="136"/>
      <c r="I373" s="136"/>
      <c r="J373" s="136"/>
      <c r="K373" s="50">
        <v>1000</v>
      </c>
      <c r="L373" s="182"/>
      <c r="M373" s="182"/>
      <c r="N373" s="182"/>
      <c r="O373" s="182"/>
      <c r="P373" s="182"/>
      <c r="Q373" s="105" t="s">
        <v>283</v>
      </c>
      <c r="R373" s="182"/>
    </row>
    <row r="374" spans="1:18" ht="26" hidden="1" x14ac:dyDescent="0.35">
      <c r="A374" s="105">
        <v>3</v>
      </c>
      <c r="B374" s="157" t="s">
        <v>314</v>
      </c>
      <c r="C374" s="136"/>
      <c r="D374" s="136"/>
      <c r="E374" s="136"/>
      <c r="F374" s="136"/>
      <c r="G374" s="50">
        <v>1200</v>
      </c>
      <c r="H374" s="136"/>
      <c r="I374" s="136"/>
      <c r="J374" s="136"/>
      <c r="K374" s="50">
        <v>52.429000000000087</v>
      </c>
      <c r="L374" s="182"/>
      <c r="M374" s="182"/>
      <c r="N374" s="182"/>
      <c r="O374" s="182"/>
      <c r="P374" s="182"/>
      <c r="Q374" s="105" t="s">
        <v>283</v>
      </c>
      <c r="R374" s="182"/>
    </row>
    <row r="375" spans="1:18" ht="26" hidden="1" x14ac:dyDescent="0.35">
      <c r="A375" s="105">
        <v>4</v>
      </c>
      <c r="B375" s="157" t="s">
        <v>315</v>
      </c>
      <c r="C375" s="136"/>
      <c r="D375" s="136"/>
      <c r="E375" s="136"/>
      <c r="F375" s="136"/>
      <c r="G375" s="50">
        <v>444</v>
      </c>
      <c r="H375" s="136"/>
      <c r="I375" s="136"/>
      <c r="J375" s="136"/>
      <c r="K375" s="50">
        <v>324</v>
      </c>
      <c r="L375" s="182"/>
      <c r="M375" s="182"/>
      <c r="N375" s="182"/>
      <c r="O375" s="182"/>
      <c r="P375" s="182"/>
      <c r="Q375" s="105" t="s">
        <v>343</v>
      </c>
      <c r="R375" s="182"/>
    </row>
    <row r="376" spans="1:18" ht="26" hidden="1" x14ac:dyDescent="0.35">
      <c r="A376" s="105">
        <v>5</v>
      </c>
      <c r="B376" s="157" t="s">
        <v>316</v>
      </c>
      <c r="C376" s="136"/>
      <c r="D376" s="136"/>
      <c r="E376" s="136"/>
      <c r="F376" s="136"/>
      <c r="G376" s="50">
        <v>432.59800000000001</v>
      </c>
      <c r="H376" s="136"/>
      <c r="I376" s="136"/>
      <c r="J376" s="136"/>
      <c r="K376" s="50">
        <v>76.648000000000025</v>
      </c>
      <c r="L376" s="182"/>
      <c r="M376" s="182"/>
      <c r="N376" s="182"/>
      <c r="O376" s="182"/>
      <c r="P376" s="182"/>
      <c r="Q376" s="105" t="s">
        <v>142</v>
      </c>
      <c r="R376" s="182"/>
    </row>
    <row r="377" spans="1:18" ht="26" hidden="1" x14ac:dyDescent="0.35">
      <c r="A377" s="105">
        <v>6</v>
      </c>
      <c r="B377" s="157" t="s">
        <v>313</v>
      </c>
      <c r="C377" s="136"/>
      <c r="D377" s="136"/>
      <c r="E377" s="136"/>
      <c r="F377" s="136"/>
      <c r="G377" s="50"/>
      <c r="H377" s="136"/>
      <c r="I377" s="136"/>
      <c r="J377" s="136"/>
      <c r="K377" s="50">
        <v>2146.9259999999995</v>
      </c>
      <c r="L377" s="182"/>
      <c r="M377" s="182"/>
      <c r="N377" s="182"/>
      <c r="O377" s="182"/>
      <c r="P377" s="182"/>
      <c r="Q377" s="105" t="s">
        <v>283</v>
      </c>
      <c r="R377" s="182"/>
    </row>
    <row r="378" spans="1:18" ht="32.5" hidden="1" customHeight="1" x14ac:dyDescent="0.35">
      <c r="A378" s="105">
        <v>8</v>
      </c>
      <c r="B378" s="157" t="s">
        <v>317</v>
      </c>
      <c r="C378" s="136"/>
      <c r="D378" s="136"/>
      <c r="E378" s="136"/>
      <c r="F378" s="136"/>
      <c r="G378" s="50"/>
      <c r="H378" s="136"/>
      <c r="I378" s="136"/>
      <c r="J378" s="136"/>
      <c r="K378" s="50">
        <v>100</v>
      </c>
      <c r="L378" s="182"/>
      <c r="M378" s="182"/>
      <c r="N378" s="182"/>
      <c r="O378" s="182"/>
      <c r="P378" s="182"/>
      <c r="Q378" s="105" t="s">
        <v>344</v>
      </c>
      <c r="R378" s="182"/>
    </row>
    <row r="379" spans="1:18" ht="39" hidden="1" x14ac:dyDescent="0.35">
      <c r="A379" s="105">
        <v>9</v>
      </c>
      <c r="B379" s="157" t="s">
        <v>147</v>
      </c>
      <c r="C379" s="136"/>
      <c r="D379" s="136"/>
      <c r="E379" s="136"/>
      <c r="F379" s="136"/>
      <c r="G379" s="50"/>
      <c r="H379" s="136"/>
      <c r="I379" s="136"/>
      <c r="J379" s="136"/>
      <c r="K379" s="50">
        <v>2000</v>
      </c>
      <c r="L379" s="182"/>
      <c r="M379" s="182"/>
      <c r="N379" s="182"/>
      <c r="O379" s="182"/>
      <c r="P379" s="182"/>
      <c r="Q379" s="105" t="s">
        <v>283</v>
      </c>
      <c r="R379" s="182"/>
    </row>
    <row r="380" spans="1:18" hidden="1" x14ac:dyDescent="0.35">
      <c r="A380" s="105">
        <v>10</v>
      </c>
      <c r="B380" s="202" t="s">
        <v>318</v>
      </c>
      <c r="C380" s="136"/>
      <c r="D380" s="136"/>
      <c r="E380" s="136"/>
      <c r="F380" s="136"/>
      <c r="G380" s="50">
        <v>1000</v>
      </c>
      <c r="H380" s="136"/>
      <c r="I380" s="136"/>
      <c r="J380" s="136"/>
      <c r="K380" s="50">
        <v>250</v>
      </c>
      <c r="L380" s="182"/>
      <c r="M380" s="182"/>
      <c r="N380" s="182"/>
      <c r="O380" s="182"/>
      <c r="P380" s="182"/>
      <c r="Q380" s="105" t="s">
        <v>334</v>
      </c>
      <c r="R380" s="182"/>
    </row>
    <row r="381" spans="1:18" hidden="1" x14ac:dyDescent="0.35">
      <c r="A381" s="105">
        <v>11</v>
      </c>
      <c r="B381" s="202" t="s">
        <v>319</v>
      </c>
      <c r="C381" s="136"/>
      <c r="D381" s="136"/>
      <c r="E381" s="136"/>
      <c r="F381" s="136"/>
      <c r="G381" s="50">
        <v>1000</v>
      </c>
      <c r="H381" s="136"/>
      <c r="I381" s="136"/>
      <c r="J381" s="136"/>
      <c r="K381" s="50">
        <v>250</v>
      </c>
      <c r="L381" s="182"/>
      <c r="M381" s="182"/>
      <c r="N381" s="182"/>
      <c r="O381" s="182"/>
      <c r="P381" s="182"/>
      <c r="Q381" s="105" t="s">
        <v>334</v>
      </c>
      <c r="R381" s="182"/>
    </row>
    <row r="382" spans="1:18" ht="26" hidden="1" x14ac:dyDescent="0.35">
      <c r="A382" s="105">
        <v>12</v>
      </c>
      <c r="B382" s="202" t="s">
        <v>320</v>
      </c>
      <c r="C382" s="136"/>
      <c r="D382" s="136"/>
      <c r="E382" s="136"/>
      <c r="F382" s="136"/>
      <c r="G382" s="50">
        <v>500</v>
      </c>
      <c r="H382" s="136"/>
      <c r="I382" s="136"/>
      <c r="J382" s="136"/>
      <c r="K382" s="50">
        <v>200</v>
      </c>
      <c r="L382" s="182"/>
      <c r="M382" s="182"/>
      <c r="N382" s="182"/>
      <c r="O382" s="182"/>
      <c r="P382" s="182"/>
      <c r="Q382" s="105" t="s">
        <v>283</v>
      </c>
      <c r="R382" s="182"/>
    </row>
    <row r="383" spans="1:18" ht="51" hidden="1" customHeight="1" x14ac:dyDescent="0.35">
      <c r="A383" s="147" t="s">
        <v>263</v>
      </c>
      <c r="B383" s="203" t="s">
        <v>322</v>
      </c>
      <c r="C383" s="136"/>
      <c r="D383" s="136"/>
      <c r="E383" s="136"/>
      <c r="F383" s="136"/>
      <c r="G383" s="49">
        <f>SUM(G384:G391)</f>
        <v>1750</v>
      </c>
      <c r="H383" s="49">
        <f t="shared" ref="H383:P383" si="109">SUM(H384:H391)</f>
        <v>0</v>
      </c>
      <c r="I383" s="49">
        <f t="shared" si="109"/>
        <v>0</v>
      </c>
      <c r="J383" s="49">
        <f t="shared" si="109"/>
        <v>0</v>
      </c>
      <c r="K383" s="49">
        <f t="shared" si="109"/>
        <v>1606.9970000000001</v>
      </c>
      <c r="L383" s="49">
        <f t="shared" si="109"/>
        <v>0</v>
      </c>
      <c r="M383" s="49">
        <f t="shared" si="109"/>
        <v>0</v>
      </c>
      <c r="N383" s="49">
        <f t="shared" si="109"/>
        <v>0</v>
      </c>
      <c r="O383" s="49">
        <f t="shared" si="109"/>
        <v>0</v>
      </c>
      <c r="P383" s="49">
        <f t="shared" si="109"/>
        <v>0</v>
      </c>
      <c r="Q383" s="147"/>
      <c r="R383" s="182"/>
    </row>
    <row r="384" spans="1:18" hidden="1" x14ac:dyDescent="0.35">
      <c r="A384" s="136">
        <v>1</v>
      </c>
      <c r="B384" s="157" t="s">
        <v>323</v>
      </c>
      <c r="C384" s="136"/>
      <c r="D384" s="136"/>
      <c r="E384" s="136"/>
      <c r="F384" s="136"/>
      <c r="G384" s="50"/>
      <c r="H384" s="136"/>
      <c r="I384" s="136"/>
      <c r="J384" s="136"/>
      <c r="K384" s="50">
        <v>20.498999999999999</v>
      </c>
      <c r="L384" s="182"/>
      <c r="M384" s="182"/>
      <c r="N384" s="182"/>
      <c r="O384" s="182"/>
      <c r="P384" s="182"/>
      <c r="Q384" s="136" t="s">
        <v>345</v>
      </c>
      <c r="R384" s="182"/>
    </row>
    <row r="385" spans="1:18" hidden="1" x14ac:dyDescent="0.35">
      <c r="A385" s="136">
        <v>2</v>
      </c>
      <c r="B385" s="157" t="s">
        <v>324</v>
      </c>
      <c r="C385" s="136"/>
      <c r="D385" s="136"/>
      <c r="E385" s="136"/>
      <c r="F385" s="136"/>
      <c r="G385" s="50"/>
      <c r="H385" s="136"/>
      <c r="I385" s="136"/>
      <c r="J385" s="136"/>
      <c r="K385" s="50">
        <v>132.65700000000001</v>
      </c>
      <c r="L385" s="182"/>
      <c r="M385" s="182"/>
      <c r="N385" s="182"/>
      <c r="O385" s="182"/>
      <c r="P385" s="182"/>
      <c r="Q385" s="136" t="s">
        <v>345</v>
      </c>
      <c r="R385" s="182"/>
    </row>
    <row r="386" spans="1:18" hidden="1" x14ac:dyDescent="0.35">
      <c r="A386" s="136">
        <v>3</v>
      </c>
      <c r="B386" s="157" t="s">
        <v>325</v>
      </c>
      <c r="C386" s="136"/>
      <c r="D386" s="136"/>
      <c r="E386" s="136"/>
      <c r="F386" s="136"/>
      <c r="G386" s="50"/>
      <c r="H386" s="136"/>
      <c r="I386" s="136"/>
      <c r="J386" s="136"/>
      <c r="K386" s="50">
        <v>77.64</v>
      </c>
      <c r="L386" s="182"/>
      <c r="M386" s="182"/>
      <c r="N386" s="182"/>
      <c r="O386" s="182"/>
      <c r="P386" s="182"/>
      <c r="Q386" s="136" t="s">
        <v>345</v>
      </c>
      <c r="R386" s="182"/>
    </row>
    <row r="387" spans="1:18" hidden="1" x14ac:dyDescent="0.35">
      <c r="A387" s="136">
        <v>4</v>
      </c>
      <c r="B387" s="157" t="s">
        <v>326</v>
      </c>
      <c r="C387" s="136"/>
      <c r="D387" s="136"/>
      <c r="E387" s="136"/>
      <c r="F387" s="136"/>
      <c r="G387" s="50"/>
      <c r="H387" s="136"/>
      <c r="I387" s="136"/>
      <c r="J387" s="136"/>
      <c r="K387" s="50">
        <v>142.49100000000001</v>
      </c>
      <c r="L387" s="182"/>
      <c r="M387" s="182"/>
      <c r="N387" s="182"/>
      <c r="O387" s="182"/>
      <c r="P387" s="182"/>
      <c r="Q387" s="136" t="s">
        <v>345</v>
      </c>
      <c r="R387" s="182"/>
    </row>
    <row r="388" spans="1:18" hidden="1" x14ac:dyDescent="0.35">
      <c r="A388" s="136">
        <v>5</v>
      </c>
      <c r="B388" s="176" t="s">
        <v>327</v>
      </c>
      <c r="C388" s="136"/>
      <c r="D388" s="136"/>
      <c r="E388" s="136"/>
      <c r="F388" s="136"/>
      <c r="G388" s="50">
        <v>450</v>
      </c>
      <c r="H388" s="136"/>
      <c r="I388" s="136"/>
      <c r="J388" s="136"/>
      <c r="K388" s="50">
        <v>300</v>
      </c>
      <c r="L388" s="182"/>
      <c r="M388" s="182"/>
      <c r="N388" s="182"/>
      <c r="O388" s="182"/>
      <c r="P388" s="182"/>
      <c r="Q388" s="136" t="s">
        <v>345</v>
      </c>
      <c r="R388" s="182"/>
    </row>
    <row r="389" spans="1:18" hidden="1" x14ac:dyDescent="0.35">
      <c r="A389" s="136">
        <v>6</v>
      </c>
      <c r="B389" s="176" t="s">
        <v>328</v>
      </c>
      <c r="C389" s="136"/>
      <c r="D389" s="136"/>
      <c r="E389" s="136"/>
      <c r="F389" s="136"/>
      <c r="G389" s="50">
        <v>500</v>
      </c>
      <c r="H389" s="136"/>
      <c r="I389" s="136"/>
      <c r="J389" s="136"/>
      <c r="K389" s="50">
        <v>333.71</v>
      </c>
      <c r="L389" s="182"/>
      <c r="M389" s="182"/>
      <c r="N389" s="182"/>
      <c r="O389" s="182"/>
      <c r="P389" s="182"/>
      <c r="Q389" s="136" t="s">
        <v>345</v>
      </c>
      <c r="R389" s="182"/>
    </row>
    <row r="390" spans="1:18" hidden="1" x14ac:dyDescent="0.35">
      <c r="A390" s="136">
        <v>7</v>
      </c>
      <c r="B390" s="176" t="s">
        <v>329</v>
      </c>
      <c r="C390" s="136"/>
      <c r="D390" s="136"/>
      <c r="E390" s="136"/>
      <c r="F390" s="136"/>
      <c r="G390" s="50">
        <v>400</v>
      </c>
      <c r="H390" s="136"/>
      <c r="I390" s="136"/>
      <c r="J390" s="136"/>
      <c r="K390" s="50">
        <v>300</v>
      </c>
      <c r="L390" s="182"/>
      <c r="M390" s="182"/>
      <c r="N390" s="182"/>
      <c r="O390" s="182"/>
      <c r="P390" s="182"/>
      <c r="Q390" s="136" t="s">
        <v>345</v>
      </c>
      <c r="R390" s="182"/>
    </row>
    <row r="391" spans="1:18" hidden="1" x14ac:dyDescent="0.35">
      <c r="A391" s="136">
        <v>8</v>
      </c>
      <c r="B391" s="176" t="s">
        <v>330</v>
      </c>
      <c r="C391" s="136"/>
      <c r="D391" s="136"/>
      <c r="E391" s="136"/>
      <c r="F391" s="136"/>
      <c r="G391" s="50">
        <v>400</v>
      </c>
      <c r="H391" s="136"/>
      <c r="I391" s="136"/>
      <c r="J391" s="136"/>
      <c r="K391" s="50">
        <v>300</v>
      </c>
      <c r="L391" s="182"/>
      <c r="M391" s="182"/>
      <c r="N391" s="182"/>
      <c r="O391" s="182"/>
      <c r="P391" s="182"/>
      <c r="Q391" s="136" t="s">
        <v>345</v>
      </c>
      <c r="R391" s="182"/>
    </row>
    <row r="392" spans="1:18" ht="39" hidden="1" x14ac:dyDescent="0.35">
      <c r="A392" s="139" t="s">
        <v>321</v>
      </c>
      <c r="B392" s="203" t="s">
        <v>331</v>
      </c>
      <c r="C392" s="136"/>
      <c r="D392" s="136"/>
      <c r="E392" s="136"/>
      <c r="F392" s="136"/>
      <c r="G392" s="49">
        <f t="shared" ref="G392:P392" si="110">SUM(G393:G394)</f>
        <v>1100</v>
      </c>
      <c r="H392" s="49">
        <f t="shared" si="110"/>
        <v>0</v>
      </c>
      <c r="I392" s="49">
        <f t="shared" si="110"/>
        <v>0</v>
      </c>
      <c r="J392" s="49">
        <f t="shared" si="110"/>
        <v>0</v>
      </c>
      <c r="K392" s="49">
        <f t="shared" si="110"/>
        <v>600</v>
      </c>
      <c r="L392" s="49">
        <f t="shared" si="110"/>
        <v>0</v>
      </c>
      <c r="M392" s="49">
        <f t="shared" si="110"/>
        <v>0</v>
      </c>
      <c r="N392" s="49">
        <f t="shared" si="110"/>
        <v>0</v>
      </c>
      <c r="O392" s="49">
        <f t="shared" si="110"/>
        <v>0</v>
      </c>
      <c r="P392" s="49">
        <f t="shared" si="110"/>
        <v>0</v>
      </c>
      <c r="Q392" s="139"/>
      <c r="R392" s="182"/>
    </row>
    <row r="393" spans="1:18" ht="26" hidden="1" x14ac:dyDescent="0.35">
      <c r="A393" s="136">
        <v>1</v>
      </c>
      <c r="B393" s="202" t="s">
        <v>332</v>
      </c>
      <c r="C393" s="136"/>
      <c r="D393" s="136"/>
      <c r="E393" s="136"/>
      <c r="F393" s="136"/>
      <c r="G393" s="50">
        <v>600</v>
      </c>
      <c r="H393" s="136"/>
      <c r="I393" s="136"/>
      <c r="J393" s="136"/>
      <c r="K393" s="50">
        <v>500</v>
      </c>
      <c r="L393" s="182"/>
      <c r="M393" s="182"/>
      <c r="N393" s="182"/>
      <c r="O393" s="182"/>
      <c r="P393" s="182"/>
      <c r="Q393" s="136" t="s">
        <v>345</v>
      </c>
      <c r="R393" s="182"/>
    </row>
    <row r="394" spans="1:18" ht="26" hidden="1" x14ac:dyDescent="0.35">
      <c r="A394" s="136">
        <v>2</v>
      </c>
      <c r="B394" s="202" t="s">
        <v>333</v>
      </c>
      <c r="C394" s="136"/>
      <c r="D394" s="136"/>
      <c r="E394" s="136"/>
      <c r="F394" s="136"/>
      <c r="G394" s="50">
        <v>500</v>
      </c>
      <c r="H394" s="136"/>
      <c r="I394" s="136"/>
      <c r="J394" s="136"/>
      <c r="K394" s="50">
        <v>100</v>
      </c>
      <c r="L394" s="182"/>
      <c r="M394" s="182"/>
      <c r="N394" s="182"/>
      <c r="O394" s="182"/>
      <c r="P394" s="182"/>
      <c r="Q394" s="105" t="s">
        <v>340</v>
      </c>
      <c r="R394" s="182"/>
    </row>
    <row r="395" spans="1:18" hidden="1" x14ac:dyDescent="0.35">
      <c r="A395" s="139" t="s">
        <v>321</v>
      </c>
      <c r="B395" s="147" t="s">
        <v>264</v>
      </c>
      <c r="C395" s="136"/>
      <c r="D395" s="136"/>
      <c r="E395" s="136"/>
      <c r="F395" s="136"/>
      <c r="G395" s="50"/>
      <c r="H395" s="136"/>
      <c r="I395" s="136"/>
      <c r="J395" s="136"/>
      <c r="K395" s="50"/>
      <c r="L395" s="182"/>
      <c r="M395" s="182"/>
      <c r="N395" s="182"/>
      <c r="O395" s="182"/>
      <c r="P395" s="182"/>
      <c r="Q395" s="136"/>
      <c r="R395" s="182"/>
    </row>
    <row r="396" spans="1:18" hidden="1" x14ac:dyDescent="0.35">
      <c r="A396" s="136">
        <v>1</v>
      </c>
      <c r="B396" s="157" t="s">
        <v>265</v>
      </c>
      <c r="C396" s="136"/>
      <c r="D396" s="136"/>
      <c r="E396" s="136"/>
      <c r="F396" s="136"/>
      <c r="G396" s="50"/>
      <c r="H396" s="136"/>
      <c r="I396" s="136"/>
      <c r="J396" s="136"/>
      <c r="K396" s="204">
        <v>48450.640080000005</v>
      </c>
      <c r="L396" s="182"/>
      <c r="M396" s="182"/>
      <c r="N396" s="182"/>
      <c r="O396" s="182"/>
      <c r="P396" s="182"/>
      <c r="Q396" s="136"/>
      <c r="R396" s="182"/>
    </row>
    <row r="397" spans="1:18" hidden="1" x14ac:dyDescent="0.35">
      <c r="A397" s="136">
        <v>2</v>
      </c>
      <c r="B397" s="157" t="s">
        <v>266</v>
      </c>
      <c r="C397" s="136"/>
      <c r="D397" s="136"/>
      <c r="E397" s="136"/>
      <c r="F397" s="136"/>
      <c r="G397" s="50"/>
      <c r="H397" s="136"/>
      <c r="I397" s="136"/>
      <c r="J397" s="136"/>
      <c r="K397" s="52">
        <v>10448</v>
      </c>
      <c r="L397" s="182"/>
      <c r="M397" s="182"/>
      <c r="N397" s="182"/>
      <c r="O397" s="182"/>
      <c r="P397" s="182"/>
      <c r="Q397" s="136"/>
      <c r="R397" s="182"/>
    </row>
    <row r="398" spans="1:18" hidden="1" x14ac:dyDescent="0.35">
      <c r="A398" s="136">
        <v>3</v>
      </c>
      <c r="B398" s="157" t="s">
        <v>267</v>
      </c>
      <c r="C398" s="136"/>
      <c r="D398" s="136"/>
      <c r="E398" s="136"/>
      <c r="F398" s="136"/>
      <c r="G398" s="50"/>
      <c r="H398" s="136"/>
      <c r="I398" s="136"/>
      <c r="J398" s="136"/>
      <c r="K398" s="38">
        <v>7739</v>
      </c>
      <c r="L398" s="182"/>
      <c r="M398" s="182"/>
      <c r="N398" s="182"/>
      <c r="O398" s="182"/>
      <c r="P398" s="182"/>
      <c r="Q398" s="136"/>
      <c r="R398" s="182"/>
    </row>
  </sheetData>
  <mergeCells count="34">
    <mergeCell ref="P13:R13"/>
    <mergeCell ref="J2:R2"/>
    <mergeCell ref="J3:R3"/>
    <mergeCell ref="J4:R4"/>
    <mergeCell ref="J5:R5"/>
    <mergeCell ref="A7:R7"/>
    <mergeCell ref="P8:R8"/>
    <mergeCell ref="C9:O9"/>
    <mergeCell ref="C11:R11"/>
    <mergeCell ref="C12:R12"/>
    <mergeCell ref="B14:B16"/>
    <mergeCell ref="A14:A16"/>
    <mergeCell ref="R14:R16"/>
    <mergeCell ref="J14:J16"/>
    <mergeCell ref="F14:H14"/>
    <mergeCell ref="C14:C16"/>
    <mergeCell ref="D14:D16"/>
    <mergeCell ref="E14:E16"/>
    <mergeCell ref="I14:I16"/>
    <mergeCell ref="G15:H15"/>
    <mergeCell ref="F15:F16"/>
    <mergeCell ref="Q348:Q351"/>
    <mergeCell ref="O15:P15"/>
    <mergeCell ref="L15:M15"/>
    <mergeCell ref="K15:K16"/>
    <mergeCell ref="N15:N16"/>
    <mergeCell ref="Q14:Q16"/>
    <mergeCell ref="K14:M14"/>
    <mergeCell ref="N14:P14"/>
    <mergeCell ref="Q316:Q325"/>
    <mergeCell ref="Q207:Q216"/>
    <mergeCell ref="M296:Q296"/>
    <mergeCell ref="M302:Q302"/>
    <mergeCell ref="Q238:Q244"/>
  </mergeCells>
  <phoneticPr fontId="7" type="noConversion"/>
  <printOptions horizontalCentered="1"/>
  <pageMargins left="0.196850393700787" right="0.196850393700787" top="0.75" bottom="0.75" header="0" footer="0"/>
  <pageSetup paperSize="9" scale="62" orientation="landscape" r:id="rId1"/>
  <headerFoot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J13" sqref="J13"/>
    </sheetView>
  </sheetViews>
  <sheetFormatPr defaultRowHeight="15.5" x14ac:dyDescent="0.35"/>
  <cols>
    <col min="1" max="1" width="7.33203125" customWidth="1"/>
    <col min="5" max="5" width="9.83203125" bestFit="1" customWidth="1"/>
    <col min="9" max="9" width="9.83203125" bestFit="1" customWidth="1"/>
  </cols>
  <sheetData>
    <row r="1" spans="1:12" x14ac:dyDescent="0.35">
      <c r="A1" s="261"/>
      <c r="B1" s="261"/>
      <c r="C1" s="261"/>
      <c r="D1" s="261"/>
      <c r="E1" s="261"/>
      <c r="F1" s="261"/>
      <c r="G1" s="261"/>
      <c r="H1" s="261"/>
      <c r="I1" s="261"/>
      <c r="J1" s="261"/>
      <c r="K1" s="261"/>
      <c r="L1" s="261"/>
    </row>
    <row r="2" spans="1:12" x14ac:dyDescent="0.35">
      <c r="E2" s="81"/>
      <c r="F2" s="81"/>
    </row>
    <row r="3" spans="1:12" x14ac:dyDescent="0.35">
      <c r="F3" s="82"/>
      <c r="I3" s="81"/>
      <c r="J3" s="83"/>
    </row>
    <row r="4" spans="1:12" x14ac:dyDescent="0.35">
      <c r="I4" s="81"/>
      <c r="J4" s="83"/>
    </row>
    <row r="5" spans="1:12" x14ac:dyDescent="0.35">
      <c r="F5" s="82"/>
      <c r="I5" s="81"/>
      <c r="J5" s="83"/>
    </row>
  </sheetData>
  <mergeCells count="1">
    <mergeCell ref="A1:L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topLeftCell="A4" zoomScale="60" zoomScaleNormal="100" workbookViewId="0">
      <selection activeCell="A8" sqref="A8:P8"/>
    </sheetView>
  </sheetViews>
  <sheetFormatPr defaultRowHeight="15.5" x14ac:dyDescent="0.35"/>
  <cols>
    <col min="1" max="1" width="4.58203125" customWidth="1"/>
    <col min="2" max="2" width="30.58203125" customWidth="1"/>
    <col min="3" max="5" width="7.58203125" customWidth="1"/>
    <col min="6" max="8" width="8.08203125" customWidth="1"/>
    <col min="9" max="14" width="8.58203125" customWidth="1"/>
    <col min="15" max="16" width="8.08203125" customWidth="1"/>
  </cols>
  <sheetData>
    <row r="1" spans="1:16" ht="20.149999999999999" customHeight="1" x14ac:dyDescent="0.35">
      <c r="A1" t="s">
        <v>82</v>
      </c>
      <c r="O1" t="s">
        <v>84</v>
      </c>
    </row>
    <row r="2" spans="1:16" ht="20.149999999999999" customHeight="1" x14ac:dyDescent="0.35"/>
    <row r="3" spans="1:16" ht="20.149999999999999" customHeight="1" x14ac:dyDescent="0.35">
      <c r="A3" t="s">
        <v>60</v>
      </c>
    </row>
    <row r="4" spans="1:16" s="1" customFormat="1" ht="20.149999999999999" customHeight="1" x14ac:dyDescent="0.35">
      <c r="B4" s="274" t="s">
        <v>76</v>
      </c>
      <c r="C4" s="275"/>
      <c r="D4" s="275"/>
      <c r="E4" s="275"/>
      <c r="F4" s="275"/>
      <c r="G4" s="275"/>
      <c r="H4" s="20"/>
    </row>
    <row r="5" spans="1:16" s="1" customFormat="1" ht="20.149999999999999" customHeight="1" x14ac:dyDescent="0.35">
      <c r="B5" s="274" t="s">
        <v>77</v>
      </c>
      <c r="C5" s="274"/>
      <c r="D5" s="274"/>
      <c r="E5" s="274"/>
      <c r="F5" s="274"/>
      <c r="G5" s="274"/>
      <c r="H5" s="274"/>
    </row>
    <row r="6" spans="1:16" s="15" customFormat="1" ht="25" customHeight="1" x14ac:dyDescent="0.35">
      <c r="A6" s="276" t="s">
        <v>81</v>
      </c>
      <c r="B6" s="276"/>
      <c r="C6" s="276"/>
      <c r="D6" s="276"/>
      <c r="E6" s="276"/>
      <c r="F6" s="276"/>
      <c r="G6" s="276"/>
      <c r="H6" s="276"/>
      <c r="I6" s="276"/>
      <c r="J6" s="276"/>
      <c r="K6" s="276"/>
      <c r="L6" s="276"/>
      <c r="M6" s="276"/>
      <c r="N6" s="276"/>
      <c r="O6" s="276"/>
      <c r="P6" s="276"/>
    </row>
    <row r="7" spans="1:16" s="15" customFormat="1" ht="25" customHeight="1" x14ac:dyDescent="0.35">
      <c r="A7" s="276" t="s">
        <v>80</v>
      </c>
      <c r="B7" s="276"/>
      <c r="C7" s="276"/>
      <c r="D7" s="276"/>
      <c r="E7" s="276"/>
      <c r="F7" s="276"/>
      <c r="G7" s="276"/>
      <c r="H7" s="276"/>
      <c r="I7" s="276"/>
      <c r="J7" s="276"/>
      <c r="K7" s="276"/>
      <c r="L7" s="276"/>
      <c r="M7" s="276"/>
      <c r="N7" s="276"/>
      <c r="O7" s="276"/>
      <c r="P7" s="276"/>
    </row>
    <row r="8" spans="1:16" ht="20.149999999999999" customHeight="1" x14ac:dyDescent="0.35">
      <c r="A8" s="277" t="s">
        <v>85</v>
      </c>
      <c r="B8" s="277"/>
      <c r="C8" s="277"/>
      <c r="D8" s="277"/>
      <c r="E8" s="277"/>
      <c r="F8" s="277"/>
      <c r="G8" s="277"/>
      <c r="H8" s="277"/>
      <c r="I8" s="277"/>
      <c r="J8" s="277"/>
      <c r="K8" s="277"/>
      <c r="L8" s="277"/>
      <c r="M8" s="277"/>
      <c r="N8" s="277"/>
      <c r="O8" s="277"/>
      <c r="P8" s="277"/>
    </row>
    <row r="9" spans="1:16" ht="20.149999999999999" customHeight="1" x14ac:dyDescent="0.35">
      <c r="N9" s="278" t="s">
        <v>66</v>
      </c>
      <c r="O9" s="278"/>
      <c r="P9" s="278"/>
    </row>
    <row r="10" spans="1:16" s="1" customFormat="1" ht="35.15" customHeight="1" x14ac:dyDescent="0.35">
      <c r="A10" s="265" t="s">
        <v>9</v>
      </c>
      <c r="B10" s="265" t="s">
        <v>0</v>
      </c>
      <c r="C10" s="265" t="s">
        <v>1</v>
      </c>
      <c r="D10" s="265" t="s">
        <v>2</v>
      </c>
      <c r="E10" s="265" t="s">
        <v>3</v>
      </c>
      <c r="F10" s="263" t="s">
        <v>4</v>
      </c>
      <c r="G10" s="267"/>
      <c r="H10" s="264"/>
      <c r="I10" s="273" t="s">
        <v>71</v>
      </c>
      <c r="J10" s="267"/>
      <c r="K10" s="264"/>
      <c r="L10" s="281" t="s">
        <v>70</v>
      </c>
      <c r="M10" s="282"/>
      <c r="N10" s="283"/>
      <c r="O10" s="265" t="s">
        <v>79</v>
      </c>
      <c r="P10" s="265" t="s">
        <v>78</v>
      </c>
    </row>
    <row r="11" spans="1:16" s="1" customFormat="1" ht="18" customHeight="1" x14ac:dyDescent="0.35">
      <c r="A11" s="268"/>
      <c r="B11" s="268"/>
      <c r="C11" s="268"/>
      <c r="D11" s="268"/>
      <c r="E11" s="268"/>
      <c r="F11" s="279" t="s">
        <v>10</v>
      </c>
      <c r="G11" s="263" t="s">
        <v>5</v>
      </c>
      <c r="H11" s="264"/>
      <c r="I11" s="265" t="s">
        <v>7</v>
      </c>
      <c r="J11" s="270" t="s">
        <v>8</v>
      </c>
      <c r="K11" s="271"/>
      <c r="L11" s="272" t="s">
        <v>7</v>
      </c>
      <c r="M11" s="270" t="s">
        <v>8</v>
      </c>
      <c r="N11" s="271"/>
      <c r="O11" s="268"/>
      <c r="P11" s="279"/>
    </row>
    <row r="12" spans="1:16" s="1" customFormat="1" ht="129" customHeight="1" x14ac:dyDescent="0.35">
      <c r="A12" s="266"/>
      <c r="B12" s="266"/>
      <c r="C12" s="266"/>
      <c r="D12" s="266"/>
      <c r="E12" s="266"/>
      <c r="F12" s="266"/>
      <c r="G12" s="4" t="s">
        <v>6</v>
      </c>
      <c r="H12" s="12" t="s">
        <v>61</v>
      </c>
      <c r="I12" s="266"/>
      <c r="J12" s="4" t="s">
        <v>83</v>
      </c>
      <c r="K12" s="4" t="s">
        <v>67</v>
      </c>
      <c r="L12" s="266"/>
      <c r="M12" s="4" t="s">
        <v>68</v>
      </c>
      <c r="N12" s="4" t="s">
        <v>69</v>
      </c>
      <c r="O12" s="266"/>
      <c r="P12" s="280"/>
    </row>
    <row r="13" spans="1:16" s="23" customFormat="1" ht="28" x14ac:dyDescent="0.35">
      <c r="A13" s="21">
        <v>1</v>
      </c>
      <c r="B13" s="21">
        <v>2</v>
      </c>
      <c r="C13" s="21">
        <v>3</v>
      </c>
      <c r="D13" s="21">
        <v>4</v>
      </c>
      <c r="E13" s="21">
        <v>5</v>
      </c>
      <c r="F13" s="21">
        <v>6</v>
      </c>
      <c r="G13" s="21">
        <v>7</v>
      </c>
      <c r="H13" s="21">
        <v>8</v>
      </c>
      <c r="I13" s="21" t="s">
        <v>72</v>
      </c>
      <c r="J13" s="21">
        <v>10</v>
      </c>
      <c r="K13" s="21">
        <v>11</v>
      </c>
      <c r="L13" s="21" t="s">
        <v>73</v>
      </c>
      <c r="M13" s="21">
        <v>13</v>
      </c>
      <c r="N13" s="21">
        <v>14</v>
      </c>
      <c r="O13" s="22">
        <v>15</v>
      </c>
      <c r="P13" s="24" t="s">
        <v>74</v>
      </c>
    </row>
    <row r="14" spans="1:16" s="15" customFormat="1" ht="17.5" customHeight="1" x14ac:dyDescent="0.35">
      <c r="A14" s="13"/>
      <c r="B14" s="14" t="s">
        <v>51</v>
      </c>
      <c r="C14" s="14"/>
      <c r="D14" s="14"/>
      <c r="E14" s="14"/>
      <c r="F14" s="14"/>
      <c r="G14" s="14"/>
      <c r="H14" s="14"/>
      <c r="I14" s="14"/>
      <c r="J14" s="14"/>
      <c r="K14" s="14"/>
      <c r="L14" s="14"/>
      <c r="M14" s="14"/>
      <c r="N14" s="14"/>
      <c r="O14" s="14"/>
      <c r="P14" s="14"/>
    </row>
    <row r="15" spans="1:16" s="15" customFormat="1" ht="35.15" customHeight="1" x14ac:dyDescent="0.35">
      <c r="A15" s="16" t="s">
        <v>17</v>
      </c>
      <c r="B15" s="17" t="s">
        <v>52</v>
      </c>
      <c r="C15" s="18"/>
      <c r="D15" s="18"/>
      <c r="E15" s="18"/>
      <c r="F15" s="18"/>
      <c r="G15" s="18"/>
      <c r="H15" s="18"/>
      <c r="I15" s="18"/>
      <c r="J15" s="18"/>
      <c r="K15" s="18"/>
      <c r="L15" s="18"/>
      <c r="M15" s="18"/>
      <c r="N15" s="18"/>
      <c r="O15" s="18"/>
      <c r="P15" s="18"/>
    </row>
    <row r="16" spans="1:16" s="15" customFormat="1" ht="17.5" customHeight="1" x14ac:dyDescent="0.35">
      <c r="A16" s="16" t="s">
        <v>11</v>
      </c>
      <c r="B16" s="18" t="s">
        <v>12</v>
      </c>
      <c r="C16" s="18"/>
      <c r="D16" s="18"/>
      <c r="E16" s="18"/>
      <c r="F16" s="18"/>
      <c r="G16" s="18"/>
      <c r="H16" s="18"/>
      <c r="I16" s="18"/>
      <c r="J16" s="18"/>
      <c r="K16" s="18"/>
      <c r="L16" s="18"/>
      <c r="M16" s="18"/>
      <c r="N16" s="18"/>
      <c r="O16" s="18"/>
      <c r="P16" s="18"/>
    </row>
    <row r="17" spans="1:16" s="15" customFormat="1" ht="17.5" customHeight="1" x14ac:dyDescent="0.35">
      <c r="A17" s="16" t="s">
        <v>54</v>
      </c>
      <c r="B17" s="18" t="s">
        <v>55</v>
      </c>
      <c r="C17" s="18"/>
      <c r="D17" s="18"/>
      <c r="E17" s="18"/>
      <c r="F17" s="18"/>
      <c r="G17" s="18"/>
      <c r="H17" s="18"/>
      <c r="I17" s="18"/>
      <c r="J17" s="18"/>
      <c r="K17" s="18"/>
      <c r="L17" s="18"/>
      <c r="M17" s="18"/>
      <c r="N17" s="18"/>
      <c r="O17" s="18"/>
      <c r="P17" s="18"/>
    </row>
    <row r="18" spans="1:16" s="15" customFormat="1" ht="65.150000000000006" customHeight="1" x14ac:dyDescent="0.35">
      <c r="A18" s="16">
        <v>1</v>
      </c>
      <c r="B18" s="17" t="s">
        <v>14</v>
      </c>
      <c r="C18" s="18"/>
      <c r="D18" s="18"/>
      <c r="E18" s="18"/>
      <c r="F18" s="18"/>
      <c r="G18" s="18"/>
      <c r="H18" s="18"/>
      <c r="I18" s="18"/>
      <c r="J18" s="18"/>
      <c r="K18" s="18"/>
      <c r="L18" s="18"/>
      <c r="M18" s="18"/>
      <c r="N18" s="18"/>
      <c r="O18" s="18"/>
      <c r="P18" s="18"/>
    </row>
    <row r="19" spans="1:16" s="1" customFormat="1" ht="17.5" customHeight="1" x14ac:dyDescent="0.35">
      <c r="A19" s="8" t="s">
        <v>13</v>
      </c>
      <c r="B19" s="3" t="s">
        <v>16</v>
      </c>
      <c r="C19" s="3"/>
      <c r="D19" s="3"/>
      <c r="E19" s="3"/>
      <c r="F19" s="3"/>
      <c r="G19" s="3"/>
      <c r="H19" s="3"/>
      <c r="I19" s="3"/>
      <c r="J19" s="3"/>
      <c r="K19" s="3"/>
      <c r="L19" s="3"/>
      <c r="M19" s="3"/>
      <c r="N19" s="3"/>
      <c r="O19" s="3"/>
      <c r="P19" s="3"/>
    </row>
    <row r="20" spans="1:16" s="1" customFormat="1" ht="17.5" customHeight="1" x14ac:dyDescent="0.35">
      <c r="A20" s="5"/>
      <c r="B20" s="3" t="s">
        <v>18</v>
      </c>
      <c r="C20" s="3"/>
      <c r="D20" s="3"/>
      <c r="E20" s="3"/>
      <c r="F20" s="3"/>
      <c r="G20" s="3"/>
      <c r="H20" s="3"/>
      <c r="I20" s="3"/>
      <c r="J20" s="3"/>
      <c r="K20" s="3"/>
      <c r="L20" s="3"/>
      <c r="M20" s="3"/>
      <c r="N20" s="3"/>
      <c r="O20" s="3"/>
      <c r="P20" s="3"/>
    </row>
    <row r="21" spans="1:16" s="1" customFormat="1" ht="17.5" customHeight="1" x14ac:dyDescent="0.35">
      <c r="A21" s="5" t="s">
        <v>19</v>
      </c>
      <c r="B21" s="3" t="s">
        <v>20</v>
      </c>
      <c r="C21" s="3"/>
      <c r="D21" s="3"/>
      <c r="E21" s="3"/>
      <c r="F21" s="3"/>
      <c r="G21" s="3"/>
      <c r="H21" s="3"/>
      <c r="I21" s="3"/>
      <c r="J21" s="3"/>
      <c r="K21" s="3"/>
      <c r="L21" s="3"/>
      <c r="M21" s="3"/>
      <c r="N21" s="3"/>
      <c r="O21" s="3"/>
      <c r="P21" s="3"/>
    </row>
    <row r="22" spans="1:16" s="1" customFormat="1" ht="17.5" customHeight="1" x14ac:dyDescent="0.35">
      <c r="A22" s="5"/>
      <c r="B22" s="3" t="s">
        <v>18</v>
      </c>
      <c r="C22" s="3"/>
      <c r="D22" s="3"/>
      <c r="E22" s="3"/>
      <c r="F22" s="3"/>
      <c r="G22" s="3"/>
      <c r="H22" s="3"/>
      <c r="I22" s="3"/>
      <c r="J22" s="3"/>
      <c r="K22" s="3"/>
      <c r="L22" s="3"/>
      <c r="M22" s="3"/>
      <c r="N22" s="3"/>
      <c r="O22" s="3"/>
      <c r="P22" s="3"/>
    </row>
    <row r="23" spans="1:16" s="1" customFormat="1" ht="17.5" customHeight="1" x14ac:dyDescent="0.35">
      <c r="A23" s="5" t="s">
        <v>21</v>
      </c>
      <c r="B23" s="3" t="s">
        <v>22</v>
      </c>
      <c r="C23" s="3"/>
      <c r="D23" s="3"/>
      <c r="E23" s="3"/>
      <c r="F23" s="3"/>
      <c r="G23" s="3"/>
      <c r="H23" s="3"/>
      <c r="I23" s="3"/>
      <c r="J23" s="3"/>
      <c r="K23" s="3"/>
      <c r="L23" s="3"/>
      <c r="M23" s="3"/>
      <c r="N23" s="3"/>
      <c r="O23" s="3"/>
      <c r="P23" s="3"/>
    </row>
    <row r="24" spans="1:16" s="1" customFormat="1" ht="17.5" customHeight="1" x14ac:dyDescent="0.35">
      <c r="A24" s="5"/>
      <c r="B24" s="3" t="s">
        <v>18</v>
      </c>
      <c r="C24" s="3"/>
      <c r="D24" s="3"/>
      <c r="E24" s="3"/>
      <c r="F24" s="3"/>
      <c r="G24" s="3"/>
      <c r="H24" s="3"/>
      <c r="I24" s="3"/>
      <c r="J24" s="3"/>
      <c r="K24" s="3"/>
      <c r="L24" s="3"/>
      <c r="M24" s="3"/>
      <c r="N24" s="3"/>
      <c r="O24" s="3"/>
      <c r="P24" s="3"/>
    </row>
    <row r="25" spans="1:16" s="15" customFormat="1" ht="35.15" customHeight="1" x14ac:dyDescent="0.35">
      <c r="A25" s="16">
        <v>2</v>
      </c>
      <c r="B25" s="17" t="s">
        <v>23</v>
      </c>
      <c r="C25" s="18"/>
      <c r="D25" s="18"/>
      <c r="E25" s="18"/>
      <c r="F25" s="18"/>
      <c r="G25" s="18"/>
      <c r="H25" s="18"/>
      <c r="I25" s="18"/>
      <c r="J25" s="18"/>
      <c r="K25" s="18"/>
      <c r="L25" s="18"/>
      <c r="M25" s="18"/>
      <c r="N25" s="18"/>
      <c r="O25" s="18"/>
      <c r="P25" s="18"/>
    </row>
    <row r="26" spans="1:16" s="1" customFormat="1" ht="17.5" customHeight="1" x14ac:dyDescent="0.35">
      <c r="A26" s="5"/>
      <c r="B26" s="3" t="s">
        <v>18</v>
      </c>
      <c r="C26" s="3"/>
      <c r="D26" s="3"/>
      <c r="E26" s="3"/>
      <c r="F26" s="3"/>
      <c r="G26" s="3"/>
      <c r="H26" s="3"/>
      <c r="I26" s="3"/>
      <c r="J26" s="3"/>
      <c r="K26" s="3"/>
      <c r="L26" s="3"/>
      <c r="M26" s="3"/>
      <c r="N26" s="3"/>
      <c r="O26" s="3"/>
      <c r="P26" s="3"/>
    </row>
    <row r="27" spans="1:16" s="15" customFormat="1" ht="17.5" customHeight="1" x14ac:dyDescent="0.35">
      <c r="A27" s="16" t="s">
        <v>56</v>
      </c>
      <c r="B27" s="18" t="s">
        <v>57</v>
      </c>
      <c r="C27" s="18"/>
      <c r="D27" s="18"/>
      <c r="E27" s="18"/>
      <c r="F27" s="18"/>
      <c r="G27" s="18"/>
      <c r="H27" s="18"/>
      <c r="I27" s="18"/>
      <c r="J27" s="18"/>
      <c r="K27" s="18"/>
      <c r="L27" s="18"/>
      <c r="M27" s="18"/>
      <c r="N27" s="18"/>
      <c r="O27" s="18"/>
      <c r="P27" s="18"/>
    </row>
    <row r="28" spans="1:16" s="15" customFormat="1" ht="17.5" customHeight="1" x14ac:dyDescent="0.35">
      <c r="A28" s="16">
        <v>1</v>
      </c>
      <c r="B28" s="18" t="s">
        <v>58</v>
      </c>
      <c r="C28" s="18"/>
      <c r="D28" s="18"/>
      <c r="E28" s="18"/>
      <c r="F28" s="18"/>
      <c r="G28" s="18"/>
      <c r="H28" s="18"/>
      <c r="I28" s="18"/>
      <c r="J28" s="18"/>
      <c r="K28" s="18"/>
      <c r="L28" s="18"/>
      <c r="M28" s="18"/>
      <c r="N28" s="18"/>
      <c r="O28" s="18"/>
      <c r="P28" s="18"/>
    </row>
    <row r="29" spans="1:16" s="1" customFormat="1" ht="17.5" customHeight="1" x14ac:dyDescent="0.35">
      <c r="A29" s="5" t="s">
        <v>19</v>
      </c>
      <c r="B29" s="3" t="s">
        <v>20</v>
      </c>
      <c r="C29" s="3"/>
      <c r="D29" s="3"/>
      <c r="E29" s="3"/>
      <c r="F29" s="3"/>
      <c r="G29" s="3"/>
      <c r="H29" s="3"/>
      <c r="I29" s="3"/>
      <c r="J29" s="3"/>
      <c r="K29" s="3"/>
      <c r="L29" s="3"/>
      <c r="M29" s="3"/>
      <c r="N29" s="3"/>
      <c r="O29" s="3"/>
      <c r="P29" s="3"/>
    </row>
    <row r="30" spans="1:16" s="1" customFormat="1" ht="17.5" customHeight="1" x14ac:dyDescent="0.35">
      <c r="A30" s="5"/>
      <c r="B30" s="3" t="s">
        <v>18</v>
      </c>
      <c r="C30" s="3"/>
      <c r="D30" s="3"/>
      <c r="E30" s="3"/>
      <c r="F30" s="3"/>
      <c r="G30" s="3"/>
      <c r="H30" s="3"/>
      <c r="I30" s="3"/>
      <c r="J30" s="3"/>
      <c r="K30" s="3"/>
      <c r="L30" s="3"/>
      <c r="M30" s="3"/>
      <c r="N30" s="3"/>
      <c r="O30" s="3"/>
      <c r="P30" s="3"/>
    </row>
    <row r="31" spans="1:16" s="1" customFormat="1" ht="17.5" customHeight="1" x14ac:dyDescent="0.35">
      <c r="A31" s="5" t="s">
        <v>21</v>
      </c>
      <c r="B31" s="3" t="s">
        <v>22</v>
      </c>
      <c r="C31" s="3"/>
      <c r="D31" s="3"/>
      <c r="E31" s="3"/>
      <c r="F31" s="3"/>
      <c r="G31" s="3"/>
      <c r="H31" s="3"/>
      <c r="I31" s="3"/>
      <c r="J31" s="3"/>
      <c r="K31" s="3"/>
      <c r="L31" s="3"/>
      <c r="M31" s="3"/>
      <c r="N31" s="3"/>
      <c r="O31" s="3"/>
      <c r="P31" s="3"/>
    </row>
    <row r="32" spans="1:16" s="1" customFormat="1" ht="17.5" customHeight="1" x14ac:dyDescent="0.35">
      <c r="A32" s="5"/>
      <c r="B32" s="3" t="s">
        <v>18</v>
      </c>
      <c r="C32" s="3"/>
      <c r="D32" s="3"/>
      <c r="E32" s="3"/>
      <c r="F32" s="3"/>
      <c r="G32" s="3"/>
      <c r="H32" s="3"/>
      <c r="I32" s="3"/>
      <c r="J32" s="3"/>
      <c r="K32" s="3"/>
      <c r="L32" s="3"/>
      <c r="M32" s="3"/>
      <c r="N32" s="3"/>
      <c r="O32" s="3"/>
      <c r="P32" s="3"/>
    </row>
    <row r="33" spans="1:16" s="15" customFormat="1" ht="17.5" customHeight="1" x14ac:dyDescent="0.35">
      <c r="A33" s="16">
        <v>2</v>
      </c>
      <c r="B33" s="18" t="s">
        <v>59</v>
      </c>
      <c r="C33" s="18"/>
      <c r="D33" s="18"/>
      <c r="E33" s="18"/>
      <c r="F33" s="18"/>
      <c r="G33" s="18"/>
      <c r="H33" s="18"/>
      <c r="I33" s="18"/>
      <c r="J33" s="18"/>
      <c r="K33" s="18"/>
      <c r="L33" s="18"/>
      <c r="M33" s="18"/>
      <c r="N33" s="18"/>
      <c r="O33" s="18"/>
      <c r="P33" s="18"/>
    </row>
    <row r="34" spans="1:16" s="1" customFormat="1" ht="17.5" customHeight="1" x14ac:dyDescent="0.35">
      <c r="A34" s="5"/>
      <c r="B34" s="3" t="s">
        <v>18</v>
      </c>
      <c r="C34" s="3"/>
      <c r="D34" s="3"/>
      <c r="E34" s="3"/>
      <c r="F34" s="3"/>
      <c r="G34" s="3"/>
      <c r="H34" s="3"/>
      <c r="I34" s="3"/>
      <c r="J34" s="3"/>
      <c r="K34" s="3"/>
      <c r="L34" s="3"/>
      <c r="M34" s="3"/>
      <c r="N34" s="3"/>
      <c r="O34" s="3"/>
      <c r="P34" s="3"/>
    </row>
    <row r="35" spans="1:16" s="15" customFormat="1" ht="17.5" customHeight="1" x14ac:dyDescent="0.35">
      <c r="A35" s="16" t="s">
        <v>24</v>
      </c>
      <c r="B35" s="18" t="s">
        <v>25</v>
      </c>
      <c r="C35" s="18"/>
      <c r="D35" s="18"/>
      <c r="E35" s="18"/>
      <c r="F35" s="18"/>
      <c r="G35" s="18"/>
      <c r="H35" s="18"/>
      <c r="I35" s="18"/>
      <c r="J35" s="18"/>
      <c r="K35" s="18"/>
      <c r="L35" s="18"/>
      <c r="M35" s="18"/>
      <c r="N35" s="18"/>
      <c r="O35" s="18"/>
      <c r="P35" s="18"/>
    </row>
    <row r="36" spans="1:16" s="15" customFormat="1" ht="30" x14ac:dyDescent="0.35">
      <c r="A36" s="16">
        <v>1</v>
      </c>
      <c r="B36" s="17" t="s">
        <v>26</v>
      </c>
      <c r="C36" s="18"/>
      <c r="D36" s="18"/>
      <c r="E36" s="18"/>
      <c r="F36" s="18"/>
      <c r="G36" s="18"/>
      <c r="H36" s="18"/>
      <c r="I36" s="18"/>
      <c r="J36" s="18"/>
      <c r="K36" s="18"/>
      <c r="L36" s="18"/>
      <c r="M36" s="18"/>
      <c r="N36" s="18"/>
      <c r="O36" s="18"/>
      <c r="P36" s="18"/>
    </row>
    <row r="37" spans="1:16" s="1" customFormat="1" ht="35.15" customHeight="1" x14ac:dyDescent="0.35">
      <c r="A37" s="5" t="s">
        <v>13</v>
      </c>
      <c r="B37" s="2" t="s">
        <v>27</v>
      </c>
      <c r="C37" s="3"/>
      <c r="D37" s="3"/>
      <c r="E37" s="3"/>
      <c r="F37" s="3"/>
      <c r="G37" s="3"/>
      <c r="H37" s="3"/>
      <c r="I37" s="3"/>
      <c r="J37" s="3"/>
      <c r="K37" s="3"/>
      <c r="L37" s="3"/>
      <c r="M37" s="3"/>
      <c r="N37" s="3"/>
      <c r="O37" s="3"/>
      <c r="P37" s="3"/>
    </row>
    <row r="38" spans="1:16" s="1" customFormat="1" ht="17.5" customHeight="1" x14ac:dyDescent="0.35">
      <c r="A38" s="5"/>
      <c r="B38" s="3" t="s">
        <v>18</v>
      </c>
      <c r="C38" s="3"/>
      <c r="D38" s="3"/>
      <c r="E38" s="3"/>
      <c r="F38" s="3"/>
      <c r="G38" s="3"/>
      <c r="H38" s="3"/>
      <c r="I38" s="3"/>
      <c r="J38" s="3"/>
      <c r="K38" s="3"/>
      <c r="L38" s="3"/>
      <c r="M38" s="3"/>
      <c r="N38" s="3"/>
      <c r="O38" s="3"/>
      <c r="P38" s="3"/>
    </row>
    <row r="39" spans="1:16" s="1" customFormat="1" ht="35.15" customHeight="1" x14ac:dyDescent="0.35">
      <c r="A39" s="5" t="s">
        <v>19</v>
      </c>
      <c r="B39" s="2" t="s">
        <v>28</v>
      </c>
      <c r="C39" s="3"/>
      <c r="D39" s="3"/>
      <c r="E39" s="3"/>
      <c r="F39" s="3"/>
      <c r="G39" s="3"/>
      <c r="H39" s="3"/>
      <c r="I39" s="3"/>
      <c r="J39" s="3"/>
      <c r="K39" s="3"/>
      <c r="L39" s="3"/>
      <c r="M39" s="3"/>
      <c r="N39" s="3"/>
      <c r="O39" s="3"/>
      <c r="P39" s="3"/>
    </row>
    <row r="40" spans="1:16" s="1" customFormat="1" ht="17.5" customHeight="1" x14ac:dyDescent="0.35">
      <c r="A40" s="5"/>
      <c r="B40" s="3" t="s">
        <v>18</v>
      </c>
      <c r="C40" s="3"/>
      <c r="D40" s="3"/>
      <c r="E40" s="3"/>
      <c r="F40" s="3"/>
      <c r="G40" s="3"/>
      <c r="H40" s="3"/>
      <c r="I40" s="3"/>
      <c r="J40" s="3"/>
      <c r="K40" s="3"/>
      <c r="L40" s="3"/>
      <c r="M40" s="3"/>
      <c r="N40" s="3"/>
      <c r="O40" s="3"/>
      <c r="P40" s="3"/>
    </row>
    <row r="41" spans="1:16" s="15" customFormat="1" ht="35.15" customHeight="1" x14ac:dyDescent="0.35">
      <c r="A41" s="16">
        <v>2</v>
      </c>
      <c r="B41" s="17" t="s">
        <v>29</v>
      </c>
      <c r="C41" s="18"/>
      <c r="D41" s="18"/>
      <c r="E41" s="18"/>
      <c r="F41" s="18"/>
      <c r="G41" s="18"/>
      <c r="H41" s="18"/>
      <c r="I41" s="18"/>
      <c r="J41" s="18"/>
      <c r="K41" s="18"/>
      <c r="L41" s="18"/>
      <c r="M41" s="18"/>
      <c r="N41" s="18"/>
      <c r="O41" s="18"/>
      <c r="P41" s="18"/>
    </row>
    <row r="42" spans="1:16" s="1" customFormat="1" ht="17.5" customHeight="1" x14ac:dyDescent="0.35">
      <c r="A42" s="5" t="s">
        <v>30</v>
      </c>
      <c r="B42" s="3" t="s">
        <v>31</v>
      </c>
      <c r="C42" s="3"/>
      <c r="D42" s="3"/>
      <c r="E42" s="3"/>
      <c r="F42" s="3"/>
      <c r="G42" s="3"/>
      <c r="H42" s="3"/>
      <c r="I42" s="3"/>
      <c r="J42" s="3"/>
      <c r="K42" s="3"/>
      <c r="L42" s="3"/>
      <c r="M42" s="3"/>
      <c r="N42" s="3"/>
      <c r="O42" s="3"/>
      <c r="P42" s="3"/>
    </row>
    <row r="43" spans="1:16" s="1" customFormat="1" ht="17.5" customHeight="1" x14ac:dyDescent="0.35">
      <c r="A43" s="5"/>
      <c r="B43" s="3" t="s">
        <v>18</v>
      </c>
      <c r="C43" s="3"/>
      <c r="D43" s="3"/>
      <c r="E43" s="3"/>
      <c r="F43" s="3"/>
      <c r="G43" s="3"/>
      <c r="H43" s="3"/>
      <c r="I43" s="3"/>
      <c r="J43" s="3"/>
      <c r="K43" s="3"/>
      <c r="L43" s="3"/>
      <c r="M43" s="3"/>
      <c r="N43" s="3"/>
      <c r="O43" s="3"/>
      <c r="P43" s="3"/>
    </row>
    <row r="44" spans="1:16" s="1" customFormat="1" ht="17.5" customHeight="1" x14ac:dyDescent="0.35">
      <c r="A44" s="5" t="s">
        <v>32</v>
      </c>
      <c r="B44" s="3" t="s">
        <v>31</v>
      </c>
      <c r="C44" s="3"/>
      <c r="D44" s="3"/>
      <c r="E44" s="3"/>
      <c r="F44" s="3"/>
      <c r="G44" s="3"/>
      <c r="H44" s="3"/>
      <c r="I44" s="3"/>
      <c r="J44" s="3"/>
      <c r="K44" s="3"/>
      <c r="L44" s="3"/>
      <c r="M44" s="3"/>
      <c r="N44" s="3"/>
      <c r="O44" s="3"/>
      <c r="P44" s="3"/>
    </row>
    <row r="45" spans="1:16" s="1" customFormat="1" ht="17.5" customHeight="1" x14ac:dyDescent="0.35">
      <c r="A45" s="5"/>
      <c r="B45" s="3" t="s">
        <v>18</v>
      </c>
      <c r="C45" s="3"/>
      <c r="D45" s="3"/>
      <c r="E45" s="3"/>
      <c r="F45" s="3"/>
      <c r="G45" s="3"/>
      <c r="H45" s="3"/>
      <c r="I45" s="3"/>
      <c r="J45" s="3"/>
      <c r="K45" s="3"/>
      <c r="L45" s="3"/>
      <c r="M45" s="3"/>
      <c r="N45" s="3"/>
      <c r="O45" s="3"/>
      <c r="P45" s="3"/>
    </row>
    <row r="46" spans="1:16" s="15" customFormat="1" ht="17.5" customHeight="1" x14ac:dyDescent="0.35">
      <c r="A46" s="16">
        <v>3</v>
      </c>
      <c r="B46" s="18" t="s">
        <v>33</v>
      </c>
      <c r="C46" s="18"/>
      <c r="D46" s="18"/>
      <c r="E46" s="18"/>
      <c r="F46" s="18"/>
      <c r="G46" s="18"/>
      <c r="H46" s="18"/>
      <c r="I46" s="18"/>
      <c r="J46" s="18"/>
      <c r="K46" s="18"/>
      <c r="L46" s="18"/>
      <c r="M46" s="18"/>
      <c r="N46" s="18"/>
      <c r="O46" s="18"/>
      <c r="P46" s="18"/>
    </row>
    <row r="47" spans="1:16" s="1" customFormat="1" ht="17.5" customHeight="1" x14ac:dyDescent="0.35">
      <c r="A47" s="5" t="s">
        <v>34</v>
      </c>
      <c r="B47" s="3" t="s">
        <v>35</v>
      </c>
      <c r="C47" s="3"/>
      <c r="D47" s="3"/>
      <c r="E47" s="3"/>
      <c r="F47" s="3"/>
      <c r="G47" s="3"/>
      <c r="H47" s="3"/>
      <c r="I47" s="3"/>
      <c r="J47" s="3"/>
      <c r="K47" s="3"/>
      <c r="L47" s="3"/>
      <c r="M47" s="3"/>
      <c r="N47" s="3"/>
      <c r="O47" s="3"/>
      <c r="P47" s="3"/>
    </row>
    <row r="48" spans="1:16" s="1" customFormat="1" ht="17.5" customHeight="1" x14ac:dyDescent="0.35">
      <c r="A48" s="5"/>
      <c r="B48" s="3" t="s">
        <v>18</v>
      </c>
      <c r="C48" s="3"/>
      <c r="D48" s="3"/>
      <c r="E48" s="3"/>
      <c r="F48" s="3"/>
      <c r="G48" s="3"/>
      <c r="H48" s="3"/>
      <c r="I48" s="3"/>
      <c r="J48" s="3"/>
      <c r="K48" s="3"/>
      <c r="L48" s="3"/>
      <c r="M48" s="3"/>
      <c r="N48" s="3"/>
      <c r="O48" s="3"/>
      <c r="P48" s="3"/>
    </row>
    <row r="49" spans="1:16" s="1" customFormat="1" ht="17.5" customHeight="1" x14ac:dyDescent="0.35">
      <c r="A49" s="5" t="s">
        <v>36</v>
      </c>
      <c r="B49" s="3" t="s">
        <v>35</v>
      </c>
      <c r="C49" s="3"/>
      <c r="D49" s="3"/>
      <c r="E49" s="3"/>
      <c r="F49" s="3"/>
      <c r="G49" s="3"/>
      <c r="H49" s="3"/>
      <c r="I49" s="3"/>
      <c r="J49" s="3"/>
      <c r="K49" s="3"/>
      <c r="L49" s="3"/>
      <c r="M49" s="3"/>
      <c r="N49" s="3"/>
      <c r="O49" s="3"/>
      <c r="P49" s="3"/>
    </row>
    <row r="50" spans="1:16" s="1" customFormat="1" ht="17.5" customHeight="1" x14ac:dyDescent="0.35">
      <c r="A50" s="5"/>
      <c r="B50" s="3" t="s">
        <v>18</v>
      </c>
      <c r="C50" s="3"/>
      <c r="D50" s="3"/>
      <c r="E50" s="3"/>
      <c r="F50" s="3"/>
      <c r="G50" s="3"/>
      <c r="H50" s="3"/>
      <c r="I50" s="3"/>
      <c r="J50" s="3"/>
      <c r="K50" s="3"/>
      <c r="L50" s="3"/>
      <c r="M50" s="3"/>
      <c r="N50" s="3"/>
      <c r="O50" s="3"/>
      <c r="P50" s="3"/>
    </row>
    <row r="51" spans="1:16" s="15" customFormat="1" ht="17.5" customHeight="1" x14ac:dyDescent="0.35">
      <c r="A51" s="16">
        <v>4</v>
      </c>
      <c r="B51" s="18" t="s">
        <v>37</v>
      </c>
      <c r="C51" s="18"/>
      <c r="D51" s="18"/>
      <c r="E51" s="18"/>
      <c r="F51" s="18"/>
      <c r="G51" s="18"/>
      <c r="H51" s="18"/>
      <c r="I51" s="18"/>
      <c r="J51" s="18"/>
      <c r="K51" s="18"/>
      <c r="L51" s="18"/>
      <c r="M51" s="18"/>
      <c r="N51" s="18"/>
      <c r="O51" s="18"/>
      <c r="P51" s="18"/>
    </row>
    <row r="52" spans="1:16" s="1" customFormat="1" ht="17.5" customHeight="1" x14ac:dyDescent="0.35">
      <c r="A52" s="5"/>
      <c r="B52" s="3" t="s">
        <v>18</v>
      </c>
      <c r="C52" s="3"/>
      <c r="D52" s="3"/>
      <c r="E52" s="3"/>
      <c r="F52" s="3"/>
      <c r="G52" s="3"/>
      <c r="H52" s="3"/>
      <c r="I52" s="3"/>
      <c r="J52" s="3"/>
      <c r="K52" s="3"/>
      <c r="L52" s="3"/>
      <c r="M52" s="3"/>
      <c r="N52" s="3"/>
      <c r="O52" s="3"/>
      <c r="P52" s="3"/>
    </row>
    <row r="53" spans="1:16" s="15" customFormat="1" ht="17.5" customHeight="1" x14ac:dyDescent="0.35">
      <c r="A53" s="16">
        <v>5</v>
      </c>
      <c r="B53" s="18" t="s">
        <v>38</v>
      </c>
      <c r="C53" s="18"/>
      <c r="D53" s="18"/>
      <c r="E53" s="18"/>
      <c r="F53" s="18"/>
      <c r="G53" s="18"/>
      <c r="H53" s="18"/>
      <c r="I53" s="18"/>
      <c r="J53" s="18"/>
      <c r="K53" s="18"/>
      <c r="L53" s="18"/>
      <c r="M53" s="18"/>
      <c r="N53" s="18"/>
      <c r="O53" s="18"/>
      <c r="P53" s="18"/>
    </row>
    <row r="54" spans="1:16" s="1" customFormat="1" ht="31" x14ac:dyDescent="0.35">
      <c r="A54" s="5" t="s">
        <v>39</v>
      </c>
      <c r="B54" s="2" t="s">
        <v>40</v>
      </c>
      <c r="C54" s="3"/>
      <c r="D54" s="3"/>
      <c r="E54" s="3"/>
      <c r="F54" s="3"/>
      <c r="G54" s="3"/>
      <c r="H54" s="3"/>
      <c r="I54" s="3"/>
      <c r="J54" s="3"/>
      <c r="K54" s="3"/>
      <c r="L54" s="3"/>
      <c r="M54" s="3"/>
      <c r="N54" s="3"/>
      <c r="O54" s="3"/>
      <c r="P54" s="3"/>
    </row>
    <row r="55" spans="1:16" s="1" customFormat="1" ht="17.5" customHeight="1" x14ac:dyDescent="0.35">
      <c r="A55" s="8" t="s">
        <v>15</v>
      </c>
      <c r="B55" s="3" t="s">
        <v>35</v>
      </c>
      <c r="C55" s="3"/>
      <c r="D55" s="3"/>
      <c r="E55" s="3"/>
      <c r="F55" s="3"/>
      <c r="G55" s="3"/>
      <c r="H55" s="3"/>
      <c r="I55" s="3"/>
      <c r="J55" s="3"/>
      <c r="K55" s="3"/>
      <c r="L55" s="3"/>
      <c r="M55" s="3"/>
      <c r="N55" s="3"/>
      <c r="O55" s="3"/>
      <c r="P55" s="3"/>
    </row>
    <row r="56" spans="1:16" s="1" customFormat="1" ht="17.5" customHeight="1" x14ac:dyDescent="0.35">
      <c r="A56" s="5"/>
      <c r="B56" s="3" t="s">
        <v>18</v>
      </c>
      <c r="C56" s="3"/>
      <c r="D56" s="3"/>
      <c r="E56" s="3"/>
      <c r="F56" s="3"/>
      <c r="G56" s="3"/>
      <c r="H56" s="3"/>
      <c r="I56" s="3"/>
      <c r="J56" s="3"/>
      <c r="K56" s="3"/>
      <c r="L56" s="3"/>
      <c r="M56" s="3"/>
      <c r="N56" s="3"/>
      <c r="O56" s="3"/>
      <c r="P56" s="3"/>
    </row>
    <row r="57" spans="1:16" s="1" customFormat="1" ht="35.15" customHeight="1" x14ac:dyDescent="0.35">
      <c r="A57" s="5" t="s">
        <v>41</v>
      </c>
      <c r="B57" s="2" t="s">
        <v>42</v>
      </c>
      <c r="C57" s="3"/>
      <c r="D57" s="3"/>
      <c r="E57" s="3"/>
      <c r="F57" s="3"/>
      <c r="G57" s="3"/>
      <c r="H57" s="3"/>
      <c r="I57" s="3"/>
      <c r="J57" s="3"/>
      <c r="K57" s="3"/>
      <c r="L57" s="3"/>
      <c r="M57" s="3"/>
      <c r="N57" s="3"/>
      <c r="O57" s="3"/>
      <c r="P57" s="3"/>
    </row>
    <row r="58" spans="1:16" s="1" customFormat="1" ht="17.5" customHeight="1" x14ac:dyDescent="0.35">
      <c r="A58" s="8" t="s">
        <v>15</v>
      </c>
      <c r="B58" s="3" t="s">
        <v>35</v>
      </c>
      <c r="C58" s="3"/>
      <c r="D58" s="3"/>
      <c r="E58" s="3"/>
      <c r="F58" s="3"/>
      <c r="G58" s="3"/>
      <c r="H58" s="3"/>
      <c r="I58" s="3"/>
      <c r="J58" s="3"/>
      <c r="K58" s="3"/>
      <c r="L58" s="3"/>
      <c r="M58" s="3"/>
      <c r="N58" s="3"/>
      <c r="O58" s="3"/>
      <c r="P58" s="3"/>
    </row>
    <row r="59" spans="1:16" s="1" customFormat="1" ht="17.5" customHeight="1" x14ac:dyDescent="0.35">
      <c r="A59" s="5"/>
      <c r="B59" s="3" t="s">
        <v>18</v>
      </c>
      <c r="C59" s="3"/>
      <c r="D59" s="3"/>
      <c r="E59" s="3"/>
      <c r="F59" s="3"/>
      <c r="G59" s="3"/>
      <c r="H59" s="3"/>
      <c r="I59" s="3"/>
      <c r="J59" s="3"/>
      <c r="K59" s="3"/>
      <c r="L59" s="3"/>
      <c r="M59" s="3"/>
      <c r="N59" s="3"/>
      <c r="O59" s="3"/>
      <c r="P59" s="3"/>
    </row>
    <row r="60" spans="1:16" s="15" customFormat="1" ht="35.15" customHeight="1" x14ac:dyDescent="0.35">
      <c r="A60" s="16">
        <v>6</v>
      </c>
      <c r="B60" s="17" t="s">
        <v>43</v>
      </c>
      <c r="C60" s="18"/>
      <c r="D60" s="18"/>
      <c r="E60" s="18"/>
      <c r="F60" s="18"/>
      <c r="G60" s="18"/>
      <c r="H60" s="18"/>
      <c r="I60" s="18"/>
      <c r="J60" s="18"/>
      <c r="K60" s="18"/>
      <c r="L60" s="18"/>
      <c r="M60" s="18"/>
      <c r="N60" s="18"/>
      <c r="O60" s="18"/>
      <c r="P60" s="18"/>
    </row>
    <row r="61" spans="1:16" s="1" customFormat="1" ht="17.5" customHeight="1" x14ac:dyDescent="0.35">
      <c r="A61" s="8" t="s">
        <v>15</v>
      </c>
      <c r="B61" s="3" t="s">
        <v>44</v>
      </c>
      <c r="C61" s="3"/>
      <c r="D61" s="3"/>
      <c r="E61" s="3"/>
      <c r="F61" s="3"/>
      <c r="G61" s="3"/>
      <c r="H61" s="3"/>
      <c r="I61" s="3"/>
      <c r="J61" s="3"/>
      <c r="K61" s="3"/>
      <c r="L61" s="3"/>
      <c r="M61" s="3"/>
      <c r="N61" s="3"/>
      <c r="O61" s="3"/>
      <c r="P61" s="3"/>
    </row>
    <row r="62" spans="1:16" s="1" customFormat="1" ht="17.5" customHeight="1" x14ac:dyDescent="0.35">
      <c r="A62" s="5"/>
      <c r="B62" s="3" t="s">
        <v>18</v>
      </c>
      <c r="C62" s="3"/>
      <c r="D62" s="3"/>
      <c r="E62" s="3"/>
      <c r="F62" s="3"/>
      <c r="G62" s="3"/>
      <c r="H62" s="3"/>
      <c r="I62" s="3"/>
      <c r="J62" s="3"/>
      <c r="K62" s="3"/>
      <c r="L62" s="3"/>
      <c r="M62" s="3"/>
      <c r="N62" s="3"/>
      <c r="O62" s="3"/>
      <c r="P62" s="3"/>
    </row>
    <row r="63" spans="1:16" s="15" customFormat="1" ht="50.15" customHeight="1" x14ac:dyDescent="0.35">
      <c r="A63" s="16" t="s">
        <v>45</v>
      </c>
      <c r="B63" s="17" t="s">
        <v>53</v>
      </c>
      <c r="C63" s="18"/>
      <c r="D63" s="18"/>
      <c r="E63" s="18"/>
      <c r="F63" s="18"/>
      <c r="G63" s="18"/>
      <c r="H63" s="18"/>
      <c r="I63" s="18"/>
      <c r="J63" s="18"/>
      <c r="K63" s="18"/>
      <c r="L63" s="18"/>
      <c r="M63" s="18"/>
      <c r="N63" s="18"/>
      <c r="O63" s="18"/>
      <c r="P63" s="18"/>
    </row>
    <row r="64" spans="1:16" s="15" customFormat="1" ht="17.5" customHeight="1" x14ac:dyDescent="0.35">
      <c r="A64" s="19" t="s">
        <v>11</v>
      </c>
      <c r="B64" s="18" t="s">
        <v>44</v>
      </c>
      <c r="C64" s="18"/>
      <c r="D64" s="18"/>
      <c r="E64" s="18"/>
      <c r="F64" s="18"/>
      <c r="G64" s="18"/>
      <c r="H64" s="18"/>
      <c r="I64" s="18"/>
      <c r="J64" s="18"/>
      <c r="K64" s="18"/>
      <c r="L64" s="18"/>
      <c r="M64" s="18"/>
      <c r="N64" s="18"/>
      <c r="O64" s="18"/>
      <c r="P64" s="18"/>
    </row>
    <row r="65" spans="1:16" s="15" customFormat="1" ht="17.5" customHeight="1" x14ac:dyDescent="0.35">
      <c r="A65" s="19" t="s">
        <v>24</v>
      </c>
      <c r="B65" s="18" t="s">
        <v>44</v>
      </c>
      <c r="C65" s="18"/>
      <c r="D65" s="18"/>
      <c r="E65" s="18"/>
      <c r="F65" s="18"/>
      <c r="G65" s="18"/>
      <c r="H65" s="18"/>
      <c r="I65" s="18"/>
      <c r="J65" s="18"/>
      <c r="K65" s="18"/>
      <c r="L65" s="18"/>
      <c r="M65" s="18"/>
      <c r="N65" s="18"/>
      <c r="O65" s="18"/>
      <c r="P65" s="18"/>
    </row>
    <row r="66" spans="1:16" s="1" customFormat="1" ht="17.5" customHeight="1" x14ac:dyDescent="0.35">
      <c r="A66" s="6"/>
      <c r="B66" s="7"/>
      <c r="C66" s="7"/>
      <c r="D66" s="7"/>
      <c r="E66" s="7"/>
      <c r="F66" s="7"/>
      <c r="G66" s="7"/>
      <c r="H66" s="7"/>
      <c r="I66" s="7"/>
      <c r="J66" s="7"/>
      <c r="K66" s="7"/>
      <c r="L66" s="7"/>
      <c r="M66" s="7"/>
      <c r="N66" s="7"/>
      <c r="O66" s="7"/>
      <c r="P66" s="7"/>
    </row>
    <row r="67" spans="1:16" x14ac:dyDescent="0.35">
      <c r="B67" t="s">
        <v>62</v>
      </c>
    </row>
    <row r="68" spans="1:16" x14ac:dyDescent="0.35">
      <c r="J68" s="262" t="s">
        <v>50</v>
      </c>
      <c r="K68" s="262"/>
      <c r="L68" s="262"/>
      <c r="M68" s="262"/>
      <c r="N68" s="262"/>
    </row>
    <row r="69" spans="1:16" x14ac:dyDescent="0.35">
      <c r="B69" s="10" t="s">
        <v>46</v>
      </c>
      <c r="C69" s="269" t="s">
        <v>63</v>
      </c>
      <c r="D69" s="269"/>
      <c r="E69" s="269"/>
      <c r="F69" s="25"/>
      <c r="G69" s="269" t="s">
        <v>64</v>
      </c>
      <c r="H69" s="269"/>
      <c r="I69" s="269"/>
      <c r="J69" s="269"/>
      <c r="K69" s="269"/>
      <c r="L69" s="269" t="s">
        <v>48</v>
      </c>
      <c r="M69" s="269"/>
      <c r="N69" s="269"/>
      <c r="O69" s="269"/>
      <c r="P69" s="269"/>
    </row>
    <row r="70" spans="1:16" x14ac:dyDescent="0.35">
      <c r="B70" s="11" t="s">
        <v>47</v>
      </c>
      <c r="G70" s="269" t="s">
        <v>65</v>
      </c>
      <c r="H70" s="269"/>
      <c r="I70" s="269"/>
      <c r="J70" s="269"/>
      <c r="K70" s="269"/>
      <c r="L70" s="262" t="s">
        <v>49</v>
      </c>
      <c r="M70" s="262"/>
      <c r="N70" s="262"/>
      <c r="O70" s="262"/>
      <c r="P70" s="262"/>
    </row>
    <row r="71" spans="1:16" x14ac:dyDescent="0.35">
      <c r="B71" s="11" t="s">
        <v>75</v>
      </c>
      <c r="G71" s="262" t="s">
        <v>49</v>
      </c>
      <c r="H71" s="262"/>
      <c r="I71" s="262"/>
      <c r="J71" s="262"/>
      <c r="K71" s="262"/>
    </row>
    <row r="72" spans="1:16" x14ac:dyDescent="0.35">
      <c r="B72" s="11"/>
    </row>
    <row r="73" spans="1:16" x14ac:dyDescent="0.35">
      <c r="B73" s="9"/>
    </row>
    <row r="74" spans="1:16" x14ac:dyDescent="0.35">
      <c r="B74" s="9"/>
    </row>
  </sheetData>
  <mergeCells count="29">
    <mergeCell ref="C69:E69"/>
    <mergeCell ref="G69:K69"/>
    <mergeCell ref="L69:P69"/>
    <mergeCell ref="J68:N68"/>
    <mergeCell ref="L10:N10"/>
    <mergeCell ref="F11:F12"/>
    <mergeCell ref="E10:E12"/>
    <mergeCell ref="B4:G4"/>
    <mergeCell ref="A6:P6"/>
    <mergeCell ref="A7:P7"/>
    <mergeCell ref="A8:P8"/>
    <mergeCell ref="A10:A12"/>
    <mergeCell ref="B5:H5"/>
    <mergeCell ref="N9:P9"/>
    <mergeCell ref="B10:B12"/>
    <mergeCell ref="C10:C12"/>
    <mergeCell ref="D10:D12"/>
    <mergeCell ref="P10:P12"/>
    <mergeCell ref="M11:N11"/>
    <mergeCell ref="G71:K71"/>
    <mergeCell ref="G11:H11"/>
    <mergeCell ref="I11:I12"/>
    <mergeCell ref="F10:H10"/>
    <mergeCell ref="O10:O12"/>
    <mergeCell ref="G70:K70"/>
    <mergeCell ref="L70:P70"/>
    <mergeCell ref="J11:K11"/>
    <mergeCell ref="L11:L12"/>
    <mergeCell ref="I10:K10"/>
  </mergeCells>
  <phoneticPr fontId="7" type="noConversion"/>
  <pageMargins left="0.118110236220472" right="0.118110236220472" top="0.35433070866141703" bottom="0.35433070866141703" header="0.118110236220472" footer="0.118110236220472"/>
  <pageSetup paperSize="9" scale="9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BIEU 01a</vt:lpstr>
      <vt:lpstr>Sheet1</vt:lpstr>
      <vt:lpstr>BIEU 02 TTTH</vt:lpstr>
      <vt:lpstr>'BIEU 01a'!Print_Area</vt:lpstr>
      <vt:lpstr>'BIEU 01a'!Print_Titles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LS11</dc:creator>
  <cp:lastModifiedBy>Admin</cp:lastModifiedBy>
  <cp:lastPrinted>2024-05-13T07:27:01Z</cp:lastPrinted>
  <dcterms:created xsi:type="dcterms:W3CDTF">2017-10-16T03:04:43Z</dcterms:created>
  <dcterms:modified xsi:type="dcterms:W3CDTF">2024-05-13T07:27:04Z</dcterms:modified>
</cp:coreProperties>
</file>