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ăm 2025\Công khai\DT 2025\"/>
    </mc:Choice>
  </mc:AlternateContent>
  <bookViews>
    <workbookView xWindow="360" yWindow="720" windowWidth="17235" windowHeight="9945"/>
  </bookViews>
  <sheets>
    <sheet name="81" sheetId="1" r:id="rId1"/>
    <sheet name="82" sheetId="10" r:id="rId2"/>
    <sheet name="83" sheetId="9" r:id="rId3"/>
    <sheet name="84" sheetId="13" r:id="rId4"/>
    <sheet name="85" sheetId="14" r:id="rId5"/>
    <sheet name="86" sheetId="15" r:id="rId6"/>
    <sheet name="87" sheetId="16" r:id="rId7"/>
    <sheet name="88" sheetId="17" r:id="rId8"/>
    <sheet name="89" sheetId="18" r:id="rId9"/>
    <sheet name="90" sheetId="3" r:id="rId10"/>
    <sheet name="91" sheetId="27" r:id="rId11"/>
    <sheet name="92" sheetId="28" r:id="rId12"/>
  </sheets>
  <definedNames>
    <definedName name="_xlnm.Print_Area" localSheetId="0">'81'!$A$1:$C$29</definedName>
    <definedName name="_xlnm.Print_Area" localSheetId="1">'82'!$A$1:$C$33</definedName>
    <definedName name="_xlnm.Print_Area" localSheetId="2">'83'!$A:$D</definedName>
    <definedName name="_xlnm.Print_Area" localSheetId="3">'84'!$A$1:$E$30</definedName>
    <definedName name="_xlnm.Print_Area" localSheetId="4">'85'!$A$1:$C$46</definedName>
    <definedName name="_xlnm.Print_Area" localSheetId="5">'86'!$A$1:$K$62</definedName>
    <definedName name="_xlnm.Print_Area" localSheetId="7">'88'!$A$1:$O$46</definedName>
    <definedName name="_xlnm.Print_Area" localSheetId="8">'89'!$A$1:$J$28</definedName>
    <definedName name="_xlnm.Print_Area" localSheetId="10">'91'!$A:$Z</definedName>
    <definedName name="_xlnm.Print_Area" localSheetId="11">'92'!$A:$AD</definedName>
    <definedName name="_xlnm.Print_Titles" localSheetId="0">'81'!$6:$8</definedName>
    <definedName name="_xlnm.Print_Titles" localSheetId="1">'82'!$7:$9</definedName>
    <definedName name="_xlnm.Print_Titles" localSheetId="2">'83'!$6:$8</definedName>
    <definedName name="_xlnm.Print_Titles" localSheetId="3">'84'!$6:$8</definedName>
    <definedName name="_xlnm.Print_Titles" localSheetId="4">'85'!$6:$6</definedName>
    <definedName name="_xlnm.Print_Titles" localSheetId="5">'86'!$6:$8</definedName>
    <definedName name="_xlnm.Print_Titles" localSheetId="6">'87'!$6:$9</definedName>
    <definedName name="_xlnm.Print_Titles" localSheetId="7">'88'!$6:$9</definedName>
    <definedName name="_xlnm.Print_Titles" localSheetId="8">'89'!$6:$9</definedName>
    <definedName name="_xlnm.Print_Titles" localSheetId="9">'90'!$6:$7</definedName>
    <definedName name="_xlnm.Print_Titles" localSheetId="10">'91'!$5:$8</definedName>
    <definedName name="_xlnm.Print_Titles" localSheetId="11">'92'!$6:$10</definedName>
  </definedNames>
  <calcPr calcId="162913"/>
</workbook>
</file>

<file path=xl/calcChain.xml><?xml version="1.0" encoding="utf-8"?>
<calcChain xmlns="http://schemas.openxmlformats.org/spreadsheetml/2006/main">
  <c r="O11" i="28" l="1"/>
  <c r="H48" i="28"/>
  <c r="I48" i="28"/>
  <c r="J48" i="28"/>
  <c r="K48" i="28"/>
  <c r="L48" i="28"/>
  <c r="M48" i="28"/>
  <c r="N48" i="28"/>
  <c r="O48" i="28"/>
  <c r="P48" i="28"/>
  <c r="Q48" i="28"/>
  <c r="R48" i="28"/>
  <c r="S48" i="28"/>
  <c r="T48" i="28"/>
  <c r="U48" i="28"/>
  <c r="V48" i="28"/>
  <c r="W48" i="28"/>
  <c r="X48" i="28"/>
  <c r="Z48" i="28"/>
  <c r="AA48" i="28"/>
  <c r="AB48" i="28"/>
  <c r="AC48" i="28"/>
  <c r="AD48" i="28"/>
  <c r="G48" i="28"/>
  <c r="AC21" i="28"/>
  <c r="Y50" i="28"/>
  <c r="Y51" i="28"/>
  <c r="Y52" i="28"/>
  <c r="Y53" i="28"/>
  <c r="Y54" i="28"/>
  <c r="Y55" i="28"/>
  <c r="Y56" i="28"/>
  <c r="Y57" i="28"/>
  <c r="Y58" i="28"/>
  <c r="Y59" i="28"/>
  <c r="Y60" i="28"/>
  <c r="Y61" i="28"/>
  <c r="Y62" i="28"/>
  <c r="Y63" i="28"/>
  <c r="Y64" i="28"/>
  <c r="Y65" i="28"/>
  <c r="Y49" i="28"/>
  <c r="Y48" i="28" s="1"/>
  <c r="F62" i="28"/>
  <c r="H21" i="28"/>
  <c r="I21" i="28"/>
  <c r="J21" i="28"/>
  <c r="K21" i="28"/>
  <c r="L21" i="28"/>
  <c r="M21" i="28"/>
  <c r="N21" i="28"/>
  <c r="O21" i="28"/>
  <c r="P21" i="28"/>
  <c r="Q21" i="28"/>
  <c r="R21" i="28"/>
  <c r="S21" i="28"/>
  <c r="T21" i="28"/>
  <c r="U21" i="28"/>
  <c r="V21" i="28"/>
  <c r="W21" i="28"/>
  <c r="X21" i="28"/>
  <c r="Y21" i="28"/>
  <c r="Z21" i="28"/>
  <c r="AA21" i="28"/>
  <c r="AB21" i="28"/>
  <c r="AD21" i="28"/>
  <c r="G21" i="28"/>
  <c r="W17" i="28"/>
  <c r="W16" i="28" s="1"/>
  <c r="H19" i="28"/>
  <c r="I19" i="28"/>
  <c r="J19" i="28"/>
  <c r="K19" i="28"/>
  <c r="L19" i="28"/>
  <c r="N19" i="28"/>
  <c r="O19" i="28"/>
  <c r="P19" i="28"/>
  <c r="Q19" i="28"/>
  <c r="R19" i="28"/>
  <c r="T19" i="28"/>
  <c r="U19" i="28"/>
  <c r="V19" i="28"/>
  <c r="W19" i="28"/>
  <c r="X19" i="28"/>
  <c r="Z19" i="28"/>
  <c r="AA19" i="28"/>
  <c r="AB19" i="28"/>
  <c r="AC19" i="28"/>
  <c r="AD19" i="28"/>
  <c r="H16" i="28"/>
  <c r="I16" i="28"/>
  <c r="J16" i="28"/>
  <c r="K16" i="28"/>
  <c r="L16" i="28"/>
  <c r="N16" i="28"/>
  <c r="O16" i="28"/>
  <c r="P16" i="28"/>
  <c r="R16" i="28"/>
  <c r="T16" i="28"/>
  <c r="U16" i="28"/>
  <c r="V16" i="28"/>
  <c r="X16" i="28"/>
  <c r="Z16" i="28"/>
  <c r="AA16" i="28"/>
  <c r="AB16" i="28"/>
  <c r="AC16" i="28"/>
  <c r="AD16" i="28"/>
  <c r="G16" i="28"/>
  <c r="H14" i="28"/>
  <c r="I14" i="28"/>
  <c r="I12" i="28" s="1"/>
  <c r="I11" i="28" s="1"/>
  <c r="J14" i="28"/>
  <c r="K14" i="28"/>
  <c r="L14" i="28"/>
  <c r="N14" i="28"/>
  <c r="N12" i="28" s="1"/>
  <c r="N11" i="28" s="1"/>
  <c r="O14" i="28"/>
  <c r="O12" i="28" s="1"/>
  <c r="P14" i="28"/>
  <c r="Q14" i="28"/>
  <c r="R14" i="28"/>
  <c r="R12" i="28" s="1"/>
  <c r="R11" i="28" s="1"/>
  <c r="T14" i="28"/>
  <c r="T12" i="28" s="1"/>
  <c r="T11" i="28" s="1"/>
  <c r="U14" i="28"/>
  <c r="U12" i="28" s="1"/>
  <c r="U11" i="28" s="1"/>
  <c r="V14" i="28"/>
  <c r="W14" i="28"/>
  <c r="X14" i="28"/>
  <c r="Z14" i="28"/>
  <c r="AA14" i="28"/>
  <c r="AB14" i="28"/>
  <c r="AB12" i="28" s="1"/>
  <c r="AB11" i="28" s="1"/>
  <c r="AC14" i="28"/>
  <c r="AD14" i="28"/>
  <c r="Q16" i="28"/>
  <c r="Y17" i="28"/>
  <c r="Y16" i="28" s="1"/>
  <c r="Y18" i="28"/>
  <c r="Y20" i="28"/>
  <c r="Y19" i="28" s="1"/>
  <c r="S18" i="28"/>
  <c r="S20" i="28"/>
  <c r="S19" i="28" s="1"/>
  <c r="M18" i="28"/>
  <c r="M20" i="28"/>
  <c r="M19" i="28" s="1"/>
  <c r="G18" i="28"/>
  <c r="G20" i="28"/>
  <c r="G19" i="28" s="1"/>
  <c r="Y15" i="28"/>
  <c r="Y14" i="28" s="1"/>
  <c r="M15" i="28"/>
  <c r="M14" i="28" s="1"/>
  <c r="S15" i="28"/>
  <c r="S14" i="28" s="1"/>
  <c r="G15" i="28"/>
  <c r="G14" i="28" s="1"/>
  <c r="Q12" i="28" l="1"/>
  <c r="Q11" i="28" s="1"/>
  <c r="AA12" i="28"/>
  <c r="AA11" i="28" s="1"/>
  <c r="L12" i="28"/>
  <c r="L11" i="28" s="1"/>
  <c r="H12" i="28"/>
  <c r="H11" i="28" s="1"/>
  <c r="AD12" i="28"/>
  <c r="AD11" i="28" s="1"/>
  <c r="Z12" i="28"/>
  <c r="Z11" i="28" s="1"/>
  <c r="AC12" i="28"/>
  <c r="AC11" i="28" s="1"/>
  <c r="S17" i="28"/>
  <c r="S16" i="28" s="1"/>
  <c r="X12" i="28"/>
  <c r="X11" i="28" s="1"/>
  <c r="K12" i="28"/>
  <c r="K11" i="28" s="1"/>
  <c r="V12" i="28"/>
  <c r="V11" i="28" s="1"/>
  <c r="G12" i="28"/>
  <c r="G11" i="28" s="1"/>
  <c r="P12" i="28"/>
  <c r="P11" i="28" s="1"/>
  <c r="W12" i="28"/>
  <c r="W11" i="28" s="1"/>
  <c r="Y12" i="28"/>
  <c r="Y11" i="28" s="1"/>
  <c r="S12" i="28"/>
  <c r="S11" i="28" s="1"/>
  <c r="M17" i="28"/>
  <c r="M16" i="28" s="1"/>
  <c r="M12" i="28" s="1"/>
  <c r="M11" i="28" s="1"/>
  <c r="H16" i="27" l="1"/>
  <c r="I16" i="27"/>
  <c r="K16" i="27"/>
  <c r="L16" i="27"/>
  <c r="N16" i="27"/>
  <c r="O16" i="27"/>
  <c r="P16" i="27"/>
  <c r="Q16" i="27"/>
  <c r="R16" i="27"/>
  <c r="S16" i="27"/>
  <c r="V16" i="27"/>
  <c r="W16" i="27"/>
  <c r="Y16" i="27"/>
  <c r="Z16" i="27"/>
  <c r="K10" i="27"/>
  <c r="S10" i="27"/>
  <c r="H11" i="27"/>
  <c r="H10" i="27" s="1"/>
  <c r="I11" i="27"/>
  <c r="K11" i="27"/>
  <c r="L11" i="27"/>
  <c r="L10" i="27" s="1"/>
  <c r="N11" i="27"/>
  <c r="O11" i="27"/>
  <c r="O10" i="27" s="1"/>
  <c r="P11" i="27"/>
  <c r="P10" i="27" s="1"/>
  <c r="Q11" i="27"/>
  <c r="R11" i="27"/>
  <c r="S11" i="27"/>
  <c r="V11" i="27"/>
  <c r="W11" i="27"/>
  <c r="W10" i="27" s="1"/>
  <c r="Y11" i="27"/>
  <c r="X13" i="27"/>
  <c r="X11" i="27" s="1"/>
  <c r="X10" i="27" s="1"/>
  <c r="X14" i="27"/>
  <c r="X15" i="27"/>
  <c r="X17" i="27"/>
  <c r="X16" i="27" s="1"/>
  <c r="X18" i="27"/>
  <c r="E18" i="27" s="1"/>
  <c r="X19" i="27"/>
  <c r="X20" i="27"/>
  <c r="X21" i="27"/>
  <c r="X22" i="27"/>
  <c r="E22" i="27" s="1"/>
  <c r="X23" i="27"/>
  <c r="X24" i="27"/>
  <c r="X25" i="27"/>
  <c r="X26" i="27"/>
  <c r="X27" i="27"/>
  <c r="X28" i="27"/>
  <c r="X29" i="27"/>
  <c r="X30" i="27"/>
  <c r="E30" i="27" s="1"/>
  <c r="X31" i="27"/>
  <c r="X32" i="27"/>
  <c r="X33" i="27"/>
  <c r="X34" i="27"/>
  <c r="E34" i="27" s="1"/>
  <c r="X12" i="27"/>
  <c r="U13" i="27"/>
  <c r="U14" i="27"/>
  <c r="D14" i="27" s="1"/>
  <c r="U15" i="27"/>
  <c r="U17" i="27"/>
  <c r="U16" i="27" s="1"/>
  <c r="U18" i="27"/>
  <c r="U19" i="27"/>
  <c r="U20" i="27"/>
  <c r="D20" i="27" s="1"/>
  <c r="U21" i="27"/>
  <c r="U22" i="27"/>
  <c r="U23" i="27"/>
  <c r="U24" i="27"/>
  <c r="T24" i="27" s="1"/>
  <c r="U25" i="27"/>
  <c r="U26" i="27"/>
  <c r="U27" i="27"/>
  <c r="U28" i="27"/>
  <c r="D28" i="27" s="1"/>
  <c r="U29" i="27"/>
  <c r="U30" i="27"/>
  <c r="U31" i="27"/>
  <c r="U32" i="27"/>
  <c r="T32" i="27" s="1"/>
  <c r="U33" i="27"/>
  <c r="U34" i="27"/>
  <c r="U12" i="27"/>
  <c r="T12" i="27" s="1"/>
  <c r="M13" i="27"/>
  <c r="M14" i="27"/>
  <c r="M15" i="27"/>
  <c r="M17" i="27"/>
  <c r="M16" i="27" s="1"/>
  <c r="M18" i="27"/>
  <c r="M19" i="27"/>
  <c r="M20" i="27"/>
  <c r="M21" i="27"/>
  <c r="M22" i="27"/>
  <c r="M23" i="27"/>
  <c r="M24" i="27"/>
  <c r="M25" i="27"/>
  <c r="M26" i="27"/>
  <c r="M27" i="27"/>
  <c r="M28" i="27"/>
  <c r="M29" i="27"/>
  <c r="M30" i="27"/>
  <c r="M31" i="27"/>
  <c r="M32" i="27"/>
  <c r="M33" i="27"/>
  <c r="M34" i="27"/>
  <c r="M12" i="27"/>
  <c r="M11" i="27" s="1"/>
  <c r="J13" i="27"/>
  <c r="J14" i="27"/>
  <c r="F14" i="27" s="1"/>
  <c r="J15" i="27"/>
  <c r="J17" i="27"/>
  <c r="J18" i="27"/>
  <c r="J19" i="27"/>
  <c r="J16" i="27" s="1"/>
  <c r="J20" i="27"/>
  <c r="E20" i="27" s="1"/>
  <c r="J21" i="27"/>
  <c r="J22" i="27"/>
  <c r="J23" i="27"/>
  <c r="J24" i="27"/>
  <c r="E24" i="27" s="1"/>
  <c r="J25" i="27"/>
  <c r="J26" i="27"/>
  <c r="J27" i="27"/>
  <c r="J28" i="27"/>
  <c r="J29" i="27"/>
  <c r="J30" i="27"/>
  <c r="J31" i="27"/>
  <c r="J32" i="27"/>
  <c r="E32" i="27" s="1"/>
  <c r="J33" i="27"/>
  <c r="J34" i="27"/>
  <c r="J12" i="27"/>
  <c r="E12" i="27" s="1"/>
  <c r="G13" i="27"/>
  <c r="D13" i="27" s="1"/>
  <c r="G14" i="27"/>
  <c r="G15" i="27"/>
  <c r="D15" i="27" s="1"/>
  <c r="G17" i="27"/>
  <c r="D17" i="27" s="1"/>
  <c r="G18" i="27"/>
  <c r="D19" i="27"/>
  <c r="G19" i="27"/>
  <c r="G20" i="27"/>
  <c r="G21" i="27"/>
  <c r="D21" i="27" s="1"/>
  <c r="G22" i="27"/>
  <c r="G23" i="27"/>
  <c r="D23" i="27" s="1"/>
  <c r="G24" i="27"/>
  <c r="G25" i="27"/>
  <c r="D25" i="27" s="1"/>
  <c r="E26" i="27"/>
  <c r="G26" i="27"/>
  <c r="G27" i="27"/>
  <c r="D27" i="27" s="1"/>
  <c r="E28" i="27"/>
  <c r="G28" i="27"/>
  <c r="G29" i="27"/>
  <c r="D29" i="27" s="1"/>
  <c r="G30" i="27"/>
  <c r="G31" i="27"/>
  <c r="D31" i="27" s="1"/>
  <c r="G32" i="27"/>
  <c r="F32" i="27" s="1"/>
  <c r="G33" i="27"/>
  <c r="D33" i="27" s="1"/>
  <c r="G34" i="27"/>
  <c r="D12" i="27"/>
  <c r="G12" i="27"/>
  <c r="C10" i="3"/>
  <c r="C11" i="3"/>
  <c r="C12" i="3"/>
  <c r="C13" i="3"/>
  <c r="C14" i="3"/>
  <c r="C15" i="3"/>
  <c r="C16" i="3"/>
  <c r="C17" i="3"/>
  <c r="C18" i="3"/>
  <c r="C19" i="3"/>
  <c r="C20" i="3"/>
  <c r="C21" i="3"/>
  <c r="C22" i="3"/>
  <c r="C23" i="3"/>
  <c r="C24" i="3"/>
  <c r="C25" i="3"/>
  <c r="C26" i="3"/>
  <c r="C9" i="3"/>
  <c r="D12" i="18"/>
  <c r="D13" i="18"/>
  <c r="D14" i="18"/>
  <c r="D15" i="18"/>
  <c r="D16" i="18"/>
  <c r="D17" i="18"/>
  <c r="D18" i="18"/>
  <c r="D19" i="18"/>
  <c r="D20" i="18"/>
  <c r="D21" i="18"/>
  <c r="D22" i="18"/>
  <c r="D23" i="18"/>
  <c r="D24" i="18"/>
  <c r="D25" i="18"/>
  <c r="D26" i="18"/>
  <c r="D27" i="18"/>
  <c r="D28" i="18"/>
  <c r="D11" i="18"/>
  <c r="K28" i="17"/>
  <c r="K46" i="17"/>
  <c r="C46" i="17" s="1"/>
  <c r="K29" i="17"/>
  <c r="K37" i="17"/>
  <c r="C37" i="17"/>
  <c r="K23" i="17"/>
  <c r="C23" i="17" s="1"/>
  <c r="N15" i="17"/>
  <c r="C15" i="17" s="1"/>
  <c r="K41" i="17"/>
  <c r="N21" i="17"/>
  <c r="C21" i="17" s="1"/>
  <c r="D43" i="17"/>
  <c r="E43" i="17"/>
  <c r="F43" i="17"/>
  <c r="G43" i="17"/>
  <c r="H43" i="17"/>
  <c r="I43" i="17"/>
  <c r="J43" i="17"/>
  <c r="K43" i="17"/>
  <c r="L43" i="17"/>
  <c r="M43" i="17"/>
  <c r="N43" i="17"/>
  <c r="O43" i="17"/>
  <c r="C43" i="17"/>
  <c r="D34" i="17"/>
  <c r="E34" i="17"/>
  <c r="F34" i="17"/>
  <c r="G34" i="17"/>
  <c r="H34" i="17"/>
  <c r="I34" i="17"/>
  <c r="J34" i="17"/>
  <c r="K34" i="17"/>
  <c r="L34" i="17"/>
  <c r="M34" i="17"/>
  <c r="N34" i="17"/>
  <c r="O34" i="17"/>
  <c r="M11" i="17"/>
  <c r="D31" i="17"/>
  <c r="E31" i="17"/>
  <c r="F31" i="17"/>
  <c r="G31" i="17"/>
  <c r="H31" i="17"/>
  <c r="I31" i="17"/>
  <c r="J31" i="17"/>
  <c r="K31" i="17"/>
  <c r="L31" i="17"/>
  <c r="M31" i="17"/>
  <c r="N31" i="17"/>
  <c r="O31" i="17"/>
  <c r="C31" i="17"/>
  <c r="D19" i="17"/>
  <c r="E19" i="17"/>
  <c r="F19" i="17"/>
  <c r="F11" i="17" s="1"/>
  <c r="F10" i="17" s="1"/>
  <c r="G19" i="17"/>
  <c r="G11" i="17" s="1"/>
  <c r="H19" i="17"/>
  <c r="I19" i="17"/>
  <c r="J19" i="17"/>
  <c r="J11" i="17" s="1"/>
  <c r="J10" i="17" s="1"/>
  <c r="L19" i="17"/>
  <c r="M19" i="17"/>
  <c r="O19" i="17"/>
  <c r="D12" i="17"/>
  <c r="D11" i="17" s="1"/>
  <c r="D10" i="17" s="1"/>
  <c r="E12" i="17"/>
  <c r="F12" i="17"/>
  <c r="G12" i="17"/>
  <c r="H12" i="17"/>
  <c r="H11" i="17" s="1"/>
  <c r="H10" i="17" s="1"/>
  <c r="I12" i="17"/>
  <c r="I11" i="17" s="1"/>
  <c r="I10" i="17" s="1"/>
  <c r="J12" i="17"/>
  <c r="K12" i="17"/>
  <c r="L12" i="17"/>
  <c r="M12" i="17"/>
  <c r="N12" i="17"/>
  <c r="O12" i="17"/>
  <c r="C14" i="17"/>
  <c r="C16" i="17"/>
  <c r="C17" i="17"/>
  <c r="C18" i="17"/>
  <c r="C20" i="17"/>
  <c r="C22" i="17"/>
  <c r="C24" i="17"/>
  <c r="C25" i="17"/>
  <c r="C26" i="17"/>
  <c r="C27" i="17"/>
  <c r="C29" i="17"/>
  <c r="C30" i="17"/>
  <c r="C32" i="17"/>
  <c r="C33" i="17"/>
  <c r="C35" i="17"/>
  <c r="C38" i="17"/>
  <c r="C39" i="17"/>
  <c r="C41" i="17"/>
  <c r="C42" i="17"/>
  <c r="C13" i="17"/>
  <c r="F10" i="15"/>
  <c r="F9" i="15" s="1"/>
  <c r="J10" i="15"/>
  <c r="J9" i="15" s="1"/>
  <c r="D44" i="15"/>
  <c r="E44" i="15"/>
  <c r="F44" i="15"/>
  <c r="G44" i="15"/>
  <c r="I44" i="15"/>
  <c r="J44" i="15"/>
  <c r="K44" i="15"/>
  <c r="E37" i="15"/>
  <c r="C13" i="15"/>
  <c r="C18" i="15"/>
  <c r="C21" i="15"/>
  <c r="C26" i="15"/>
  <c r="C29" i="15"/>
  <c r="C34" i="15"/>
  <c r="C37" i="15"/>
  <c r="C47" i="15"/>
  <c r="C62" i="15"/>
  <c r="H13" i="15"/>
  <c r="H14" i="15"/>
  <c r="C14" i="15" s="1"/>
  <c r="H15" i="15"/>
  <c r="C15" i="15" s="1"/>
  <c r="H16" i="15"/>
  <c r="C16" i="15" s="1"/>
  <c r="H17" i="15"/>
  <c r="C17" i="15" s="1"/>
  <c r="H18" i="15"/>
  <c r="H19" i="15"/>
  <c r="C19" i="15" s="1"/>
  <c r="H20" i="15"/>
  <c r="H21" i="15"/>
  <c r="H22" i="15"/>
  <c r="C22" i="15" s="1"/>
  <c r="H23" i="15"/>
  <c r="H24" i="15"/>
  <c r="C24" i="15" s="1"/>
  <c r="H25" i="15"/>
  <c r="C25" i="15" s="1"/>
  <c r="H26" i="15"/>
  <c r="H27" i="15"/>
  <c r="H28" i="15"/>
  <c r="C28" i="15" s="1"/>
  <c r="H29" i="15"/>
  <c r="H30" i="15"/>
  <c r="C30" i="15" s="1"/>
  <c r="H31" i="15"/>
  <c r="C31" i="15" s="1"/>
  <c r="H32" i="15"/>
  <c r="C32" i="15" s="1"/>
  <c r="H33" i="15"/>
  <c r="C33" i="15" s="1"/>
  <c r="H34" i="15"/>
  <c r="H35" i="15"/>
  <c r="C35" i="15" s="1"/>
  <c r="H36" i="15"/>
  <c r="C36" i="15" s="1"/>
  <c r="H37" i="15"/>
  <c r="H38" i="15"/>
  <c r="C38" i="15" s="1"/>
  <c r="H39" i="15"/>
  <c r="C39" i="15" s="1"/>
  <c r="H40" i="15"/>
  <c r="C40" i="15" s="1"/>
  <c r="H41" i="15"/>
  <c r="H42" i="15"/>
  <c r="H43" i="15"/>
  <c r="C43" i="15" s="1"/>
  <c r="H45" i="15"/>
  <c r="H46" i="15"/>
  <c r="C46" i="15" s="1"/>
  <c r="H47" i="15"/>
  <c r="H48" i="15"/>
  <c r="C48" i="15" s="1"/>
  <c r="H49" i="15"/>
  <c r="C49" i="15" s="1"/>
  <c r="H50" i="15"/>
  <c r="C50" i="15" s="1"/>
  <c r="H51" i="15"/>
  <c r="C51" i="15" s="1"/>
  <c r="H52" i="15"/>
  <c r="C52" i="15" s="1"/>
  <c r="H53" i="15"/>
  <c r="C53" i="15" s="1"/>
  <c r="H54" i="15"/>
  <c r="C54" i="15" s="1"/>
  <c r="H55" i="15"/>
  <c r="C55" i="15" s="1"/>
  <c r="H56" i="15"/>
  <c r="C56" i="15" s="1"/>
  <c r="H57" i="15"/>
  <c r="C57" i="15" s="1"/>
  <c r="H58" i="15"/>
  <c r="C58" i="15" s="1"/>
  <c r="H59" i="15"/>
  <c r="C59" i="15" s="1"/>
  <c r="H60" i="15"/>
  <c r="C60" i="15" s="1"/>
  <c r="H61" i="15"/>
  <c r="C61" i="15" s="1"/>
  <c r="H62" i="15"/>
  <c r="H12" i="15"/>
  <c r="C12" i="15"/>
  <c r="E41" i="15"/>
  <c r="C41" i="15" s="1"/>
  <c r="E27" i="15"/>
  <c r="E26" i="15"/>
  <c r="E23" i="15"/>
  <c r="C23" i="15" s="1"/>
  <c r="E20" i="15"/>
  <c r="C20" i="15" s="1"/>
  <c r="D11" i="15"/>
  <c r="D10" i="15" s="1"/>
  <c r="D9" i="15" s="1"/>
  <c r="F11" i="15"/>
  <c r="G11" i="15"/>
  <c r="G10" i="15" s="1"/>
  <c r="G9" i="15" s="1"/>
  <c r="I11" i="15"/>
  <c r="I10" i="15" s="1"/>
  <c r="I9" i="15" s="1"/>
  <c r="J11" i="15"/>
  <c r="K11" i="15"/>
  <c r="K10" i="15" s="1"/>
  <c r="K9" i="15" s="1"/>
  <c r="C13" i="16"/>
  <c r="K14" i="16"/>
  <c r="K15" i="16"/>
  <c r="N15" i="16"/>
  <c r="D11" i="27" l="1"/>
  <c r="H44" i="15"/>
  <c r="L11" i="17"/>
  <c r="G16" i="27"/>
  <c r="N19" i="17"/>
  <c r="N11" i="17" s="1"/>
  <c r="N10" i="17" s="1"/>
  <c r="E11" i="17"/>
  <c r="E10" i="17" s="1"/>
  <c r="F24" i="27"/>
  <c r="F34" i="27"/>
  <c r="F30" i="27"/>
  <c r="F26" i="27"/>
  <c r="F22" i="27"/>
  <c r="F18" i="27"/>
  <c r="E13" i="27"/>
  <c r="E11" i="27" s="1"/>
  <c r="D30" i="27"/>
  <c r="C30" i="27" s="1"/>
  <c r="D22" i="27"/>
  <c r="E15" i="27"/>
  <c r="J11" i="27"/>
  <c r="J10" i="27" s="1"/>
  <c r="O11" i="17"/>
  <c r="O10" i="17" s="1"/>
  <c r="F20" i="27"/>
  <c r="G11" i="27"/>
  <c r="G10" i="27" s="1"/>
  <c r="C27" i="15"/>
  <c r="F12" i="27"/>
  <c r="F11" i="27" s="1"/>
  <c r="F28" i="27"/>
  <c r="E14" i="27"/>
  <c r="E33" i="27"/>
  <c r="E29" i="27"/>
  <c r="C29" i="27" s="1"/>
  <c r="E25" i="27"/>
  <c r="E21" i="27"/>
  <c r="E17" i="27"/>
  <c r="E31" i="27"/>
  <c r="C31" i="27" s="1"/>
  <c r="E27" i="27"/>
  <c r="E23" i="27"/>
  <c r="E19" i="27"/>
  <c r="U11" i="27"/>
  <c r="U10" i="27" s="1"/>
  <c r="V10" i="27"/>
  <c r="R10" i="27"/>
  <c r="N10" i="27"/>
  <c r="Y10" i="27"/>
  <c r="Q10" i="27"/>
  <c r="M10" i="27"/>
  <c r="I10" i="27"/>
  <c r="T31" i="27"/>
  <c r="T23" i="27"/>
  <c r="T19" i="27"/>
  <c r="T33" i="27"/>
  <c r="T29" i="27"/>
  <c r="T25" i="27"/>
  <c r="T21" i="27"/>
  <c r="T17" i="27"/>
  <c r="T13" i="27"/>
  <c r="T11" i="27" s="1"/>
  <c r="T27" i="27"/>
  <c r="T15" i="27"/>
  <c r="T34" i="27"/>
  <c r="T26" i="27"/>
  <c r="T18" i="27"/>
  <c r="D32" i="27"/>
  <c r="D24" i="27"/>
  <c r="D18" i="27"/>
  <c r="C18" i="27" s="1"/>
  <c r="T28" i="27"/>
  <c r="T20" i="27"/>
  <c r="T14" i="27"/>
  <c r="D34" i="27"/>
  <c r="D26" i="27"/>
  <c r="T30" i="27"/>
  <c r="T22" i="27"/>
  <c r="C34" i="27"/>
  <c r="C27" i="27"/>
  <c r="C26" i="27"/>
  <c r="C23" i="27"/>
  <c r="C22" i="27"/>
  <c r="C19" i="27"/>
  <c r="C14" i="27"/>
  <c r="F31" i="27"/>
  <c r="F27" i="27"/>
  <c r="F23" i="27"/>
  <c r="F19" i="27"/>
  <c r="F15" i="27"/>
  <c r="C15" i="27"/>
  <c r="C33" i="27"/>
  <c r="C32" i="27"/>
  <c r="C28" i="27"/>
  <c r="C25" i="27"/>
  <c r="C24" i="27"/>
  <c r="C21" i="27"/>
  <c r="C20" i="27"/>
  <c r="C17" i="27"/>
  <c r="C13" i="27"/>
  <c r="F33" i="27"/>
  <c r="F29" i="27"/>
  <c r="F25" i="27"/>
  <c r="F21" i="27"/>
  <c r="F17" i="27"/>
  <c r="F13" i="27"/>
  <c r="C12" i="27"/>
  <c r="C28" i="17"/>
  <c r="C19" i="17" s="1"/>
  <c r="K19" i="17"/>
  <c r="K11" i="17" s="1"/>
  <c r="C12" i="17"/>
  <c r="M10" i="17"/>
  <c r="L10" i="17"/>
  <c r="G10" i="17"/>
  <c r="C34" i="17"/>
  <c r="K10" i="17"/>
  <c r="H11" i="15"/>
  <c r="H10" i="15" s="1"/>
  <c r="C45" i="15"/>
  <c r="C44" i="15" s="1"/>
  <c r="C11" i="15"/>
  <c r="C10" i="15" s="1"/>
  <c r="C9" i="15" s="1"/>
  <c r="E11" i="15"/>
  <c r="E10" i="15" s="1"/>
  <c r="E9" i="15" s="1"/>
  <c r="I10" i="16"/>
  <c r="J10" i="16"/>
  <c r="O10" i="16"/>
  <c r="D11" i="16"/>
  <c r="D10" i="16" s="1"/>
  <c r="E11" i="16"/>
  <c r="E10" i="16" s="1"/>
  <c r="F11" i="16"/>
  <c r="F10" i="16" s="1"/>
  <c r="G11" i="16"/>
  <c r="G10" i="16" s="1"/>
  <c r="H11" i="16"/>
  <c r="H10" i="16" s="1"/>
  <c r="I11" i="16"/>
  <c r="J11" i="16"/>
  <c r="K11" i="16"/>
  <c r="K10" i="16" s="1"/>
  <c r="L11" i="16"/>
  <c r="L10" i="16" s="1"/>
  <c r="M11" i="16"/>
  <c r="M10" i="16" s="1"/>
  <c r="N11" i="16"/>
  <c r="N10" i="16" s="1"/>
  <c r="C15" i="16"/>
  <c r="C14" i="16"/>
  <c r="E16" i="27" l="1"/>
  <c r="E10" i="27" s="1"/>
  <c r="H9" i="15"/>
  <c r="D16" i="27"/>
  <c r="T10" i="27"/>
  <c r="C11" i="27"/>
  <c r="C16" i="27"/>
  <c r="T16" i="27"/>
  <c r="F16" i="27"/>
  <c r="F10" i="27" s="1"/>
  <c r="D10" i="27"/>
  <c r="C11" i="17"/>
  <c r="C10" i="17" s="1"/>
  <c r="C30" i="14"/>
  <c r="C34" i="14"/>
  <c r="C35" i="14"/>
  <c r="C11" i="14"/>
  <c r="E27" i="13"/>
  <c r="D27" i="13"/>
  <c r="C24" i="9"/>
  <c r="C13" i="10"/>
  <c r="C20" i="10"/>
  <c r="C18" i="10" s="1"/>
  <c r="C28" i="10"/>
  <c r="C26" i="10"/>
  <c r="C10" i="27" l="1"/>
  <c r="J13" i="28"/>
  <c r="J12" i="28" s="1"/>
  <c r="J11" i="28" s="1"/>
  <c r="Z11" i="27"/>
  <c r="Z10" i="27" s="1"/>
  <c r="D8" i="3"/>
  <c r="E8" i="3"/>
  <c r="F8" i="3"/>
  <c r="C8" i="3"/>
  <c r="J10" i="18"/>
  <c r="D10" i="18"/>
  <c r="E10" i="18"/>
  <c r="F10" i="18"/>
  <c r="G10" i="18"/>
  <c r="H10" i="18"/>
  <c r="I10" i="18"/>
  <c r="C10" i="18"/>
  <c r="C12" i="16" l="1"/>
  <c r="C11" i="16" s="1"/>
  <c r="C10" i="16" s="1"/>
  <c r="C25" i="14"/>
  <c r="C9" i="14" s="1"/>
  <c r="C7" i="14" s="1"/>
  <c r="D10" i="13"/>
  <c r="D9" i="13" s="1"/>
  <c r="E10" i="13"/>
  <c r="E9" i="13" s="1"/>
  <c r="C27" i="13"/>
  <c r="C12" i="13"/>
  <c r="C13" i="13"/>
  <c r="C14" i="13"/>
  <c r="C15" i="13"/>
  <c r="C16" i="13"/>
  <c r="C17" i="13"/>
  <c r="C18" i="13"/>
  <c r="C19" i="13"/>
  <c r="C20" i="13"/>
  <c r="C21" i="13"/>
  <c r="C22" i="13"/>
  <c r="C23" i="13"/>
  <c r="C24" i="13"/>
  <c r="C25" i="13"/>
  <c r="C26" i="13"/>
  <c r="C28" i="13"/>
  <c r="C29" i="13"/>
  <c r="C11" i="13"/>
  <c r="D10" i="9"/>
  <c r="C10" i="9"/>
  <c r="C19" i="1"/>
  <c r="C11" i="10"/>
  <c r="C10" i="13" l="1"/>
  <c r="C9" i="13" s="1"/>
  <c r="D2" i="9" l="1"/>
  <c r="E2" i="13" s="1"/>
  <c r="C2" i="14" s="1"/>
  <c r="K2" i="15" s="1"/>
  <c r="O2" i="16" s="1"/>
  <c r="O2" i="17" s="1"/>
  <c r="J2" i="18" s="1"/>
  <c r="F2" i="3" s="1"/>
  <c r="Y2" i="27" s="1"/>
  <c r="AC2" i="28" s="1"/>
  <c r="C25" i="1"/>
  <c r="C18" i="1" s="1"/>
  <c r="C13" i="1"/>
  <c r="C10" i="1"/>
  <c r="A5" i="10"/>
  <c r="A4" i="9" s="1"/>
  <c r="A4" i="13" s="1"/>
  <c r="A4" i="14" s="1"/>
  <c r="A4" i="15" s="1"/>
  <c r="A4" i="16" s="1"/>
  <c r="A4" i="17" s="1"/>
  <c r="A4" i="18" s="1"/>
  <c r="A4" i="3" l="1"/>
  <c r="A4" i="27" s="1"/>
  <c r="A4" i="28" s="1"/>
  <c r="C9" i="1"/>
</calcChain>
</file>

<file path=xl/sharedStrings.xml><?xml version="1.0" encoding="utf-8"?>
<sst xmlns="http://schemas.openxmlformats.org/spreadsheetml/2006/main" count="793" uniqueCount="434">
  <si>
    <t>Đơn vị: Triệu đồng</t>
  </si>
  <si>
    <t>STT</t>
  </si>
  <si>
    <t>NỘI DUNG</t>
  </si>
  <si>
    <t>A</t>
  </si>
  <si>
    <t>B</t>
  </si>
  <si>
    <t>TỔNG NGUỒN THU NGÂN SÁCH HUYỆN</t>
  </si>
  <si>
    <t>I</t>
  </si>
  <si>
    <t>Thu ngân sách huyện được hưởng theo phân cấp</t>
  </si>
  <si>
    <t>-</t>
  </si>
  <si>
    <t>Thu ngân sách huyện hưởng 100%</t>
  </si>
  <si>
    <t xml:space="preserve">Thu ngân sách huyện hưởng từ các khoản thu phân chia </t>
  </si>
  <si>
    <t>II</t>
  </si>
  <si>
    <t>Thu bổ sung từ ngân sách cấp trên</t>
  </si>
  <si>
    <t>Thu bổ sung cân đối</t>
  </si>
  <si>
    <t>Thu bổ sung có mục tiêu</t>
  </si>
  <si>
    <t>III</t>
  </si>
  <si>
    <t>Thu kết dư</t>
  </si>
  <si>
    <t>IV</t>
  </si>
  <si>
    <t>Thu chuyển nguồn từ năm trước chuyển sang</t>
  </si>
  <si>
    <t>TỔNG CHI NGÂN SÁCH HUYỆN</t>
  </si>
  <si>
    <t> I</t>
  </si>
  <si>
    <t>Tổng chi cân đối ngân sách huyện</t>
  </si>
  <si>
    <t>Chi đầu tư phát triển</t>
  </si>
  <si>
    <t>Chi thường xuyên</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</si>
  <si>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</si>
  <si>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</si>
  <si>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</si>
  <si>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</si>
  <si>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</si>
  <si>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</si>
  <si>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NGÂN SÁCH CẤP HUYỆN</t>
  </si>
  <si>
    <t>Nguồn thu ngân sách</t>
  </si>
  <si>
    <t>Thu ngân sách được hưởng theo phân cấp</t>
  </si>
  <si>
    <t>Chi ngân sách</t>
  </si>
  <si>
    <t>Chi thuộc nhiệm vụ của ngân sách cấp huyện</t>
  </si>
  <si>
    <t>Chi bổ sung cho ngân sách xã</t>
  </si>
  <si>
    <t> -</t>
  </si>
  <si>
    <t>Chi bổ sung cân đối</t>
  </si>
  <si>
    <t>Chi bổ sung có mục tiêu</t>
  </si>
  <si>
    <t>NGÂN SÁCH XÃ</t>
  </si>
  <si>
    <t>Thu bổ sung từ ngân sách cấp huyện</t>
  </si>
  <si>
    <t>- </t>
  </si>
  <si>
    <t>TỔNG THU NSNN</t>
  </si>
  <si>
    <t>TỔNG THU NGÂN SÁCH NHÀ NƯỚC</t>
  </si>
  <si>
    <t>Thu nội địa</t>
  </si>
  <si>
    <t>Thu từ khu vực DNNN do Trung ương quản lý</t>
  </si>
  <si>
    <t xml:space="preserve">Thu từ khu vực DNNN do Huyện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</si>
  <si>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</si>
  <si>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</si>
  <si>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</si>
  <si>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</si>
  <si>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</si>
  <si>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</si>
  <si>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</si>
  <si>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</si>
  <si>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</si>
  <si>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</si>
  <si>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</si>
  <si>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</si>
  <si>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</si>
  <si>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</si>
  <si>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viện trợ</t>
  </si>
  <si>
    <t>Nội dung</t>
  </si>
  <si>
    <t>Ngân sách huyện</t>
  </si>
  <si>
    <t xml:space="preserve">Chia ra </t>
  </si>
  <si>
    <t>Ngân sách cấp huyện</t>
  </si>
  <si>
    <t>CHI CÂN ĐỐI NGÂN SÁCH HUYỆN</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</si>
  <si>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</si>
  <si>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</si>
  <si>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</si>
  <si>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</si>
  <si>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</si>
  <si>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</si>
  <si>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</si>
  <si>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phát triển khác</t>
  </si>
  <si>
    <t>Trong đó:</t>
  </si>
  <si>
    <t>CHI CÁC CHƯƠNG TRÌNH MỤC TIÊU</t>
  </si>
  <si>
    <t>C</t>
  </si>
  <si>
    <t>CHI CHUYỂN NGUỒN SANG NĂM SAU</t>
  </si>
  <si>
    <t>Dự toán</t>
  </si>
  <si>
    <t xml:space="preserve">CHI BỔ SUNG CÂN ĐỐI CHO NGÂN SÁCH XÃ </t>
  </si>
  <si>
    <t>CHI NGÂN SÁCH CẤP HUYỆN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</si>
  <si>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</si>
  <si>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</si>
  <si>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</si>
  <si>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</si>
  <si>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</si>
  <si>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</si>
  <si>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</si>
  <si>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</si>
  <si>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</si>
  <si>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</si>
  <si>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</si>
  <si>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</si>
  <si>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</si>
  <si>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</si>
  <si>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</si>
  <si>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</si>
  <si>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</si>
  <si>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</si>
  <si>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</si>
  <si>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</si>
  <si>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TÊN ĐƠN VỊ</t>
  </si>
  <si>
    <t xml:space="preserve">TỔNG SỐ </t>
  </si>
  <si>
    <t>CHI ĐẦU TƯ PHÁT TRIỂN (KHÔNG KỂ CHƯƠNG TRÌNH MỤC TIÊU QUỐC GIA)</t>
  </si>
  <si>
    <t>CHI THƯỜNG XUYÊN (KHÔNG KỂ CHƯƠNG TRÌNH MỤC TIÊU QUỐC GIA)</t>
  </si>
  <si>
    <t>CHI DỰ PHÒNG NGÂN SÁCH</t>
  </si>
  <si>
    <t>CHI TẠO NGUỒN, ĐIỀU CHỈNH TIỀN LƯƠNG</t>
  </si>
  <si>
    <t>CHI CHƯƠNG TRÌNH MTQG</t>
  </si>
  <si>
    <t>CHI CHUYỂN NGUỒN SANG NGÂN SÁCH NĂM SAU</t>
  </si>
  <si>
    <t>TỔNG SỐ</t>
  </si>
  <si>
    <t>CHI ĐẦU TƯ PHÁT TRIỂN</t>
  </si>
  <si>
    <t>CHI THƯỜNG XUYÊN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</si>
  <si>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</si>
  <si>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</si>
  <si>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</si>
  <si>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</si>
  <si>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</si>
  <si>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</si>
  <si>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</si>
  <si>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</si>
  <si>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</si>
  <si>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BẢO ĐẢM XÃ HỘI</t>
  </si>
  <si>
    <t>CHI GIAO THÔNG</t>
  </si>
  <si>
    <t>CHI NÔNG NGHIỆP, LÂM NGHIỆP, THỦY LỢI, THỦY SẢN</t>
  </si>
  <si>
    <t>Stt</t>
  </si>
  <si>
    <t>Tên đơn vị</t>
  </si>
  <si>
    <t>Tổng thu NSNN trên địa bàn</t>
  </si>
  <si>
    <t>Thu ngân sách xã được hưởng theo phân cấp</t>
  </si>
  <si>
    <t>Số bổ sung cân đối từ ngân sách cấp huyện</t>
  </si>
  <si>
    <t>Tổng chi cân đối ngân sách xã</t>
  </si>
  <si>
    <t>Tổng số</t>
  </si>
  <si>
    <t>Thu ngân sách xã hưởng 100%</t>
  </si>
  <si>
    <t xml:space="preserve">Thu ngân sách xã hưởng từ các khoản thu phân chia </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</si>
  <si>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</si>
  <si>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</si>
  <si>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</si>
  <si>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Trong đó</t>
  </si>
  <si>
    <t>Đầu tư phát triển</t>
  </si>
  <si>
    <t>Kinh phí sự nghiệp</t>
  </si>
  <si>
    <t>Danh mục dự án</t>
  </si>
  <si>
    <t>Địa điểm xây dựng</t>
  </si>
  <si>
    <t>Năng lực thiết kế</t>
  </si>
  <si>
    <t>Thời gian khởi công - hoàn thành</t>
  </si>
  <si>
    <t>Quyết định đầu tư</t>
  </si>
  <si>
    <t>Số Quyết định, ngày, tháng, năm ban hành</t>
  </si>
  <si>
    <t>Tổng mức đầu tư được duyệt</t>
  </si>
  <si>
    <t>Chia theo nguồn vốn</t>
  </si>
  <si>
    <t>Ngoài nước</t>
  </si>
  <si>
    <t>a</t>
  </si>
  <si>
    <t>b</t>
  </si>
  <si>
    <t>UBND HUYỆN BẮC SƠN</t>
  </si>
  <si>
    <t>Ngân sách xã</t>
  </si>
  <si>
    <t>Chi từ nguồn tăng thu</t>
  </si>
  <si>
    <t>Chi hoạt động của cơ quan quản lý hành chính, đảng, đoàn thể</t>
  </si>
  <si>
    <t>Chi sự nghiệp khác</t>
  </si>
  <si>
    <t>Chi Quốc phòng, an ninh</t>
  </si>
  <si>
    <t>Các khoản chi còn lại</t>
  </si>
  <si>
    <t>Các cơ quan tổ chức</t>
  </si>
  <si>
    <t>Khối Đảng, đoàn thể</t>
  </si>
  <si>
    <t>Huyện ủy Bắc Sơn</t>
  </si>
  <si>
    <t>Ủy ban MTTQVN huyện</t>
  </si>
  <si>
    <t>Hội Liên hiệp phụ nữ huyện</t>
  </si>
  <si>
    <t>Huyện đoàn huyện Bắc Sơn</t>
  </si>
  <si>
    <t>Hội nông dân huyện</t>
  </si>
  <si>
    <t>Hội cựu chiến binh huyện</t>
  </si>
  <si>
    <t>Quản lý nhà nước</t>
  </si>
  <si>
    <t>2.1</t>
  </si>
  <si>
    <t>2.2</t>
  </si>
  <si>
    <t>Phòng Nội vụ</t>
  </si>
  <si>
    <t>2.3</t>
  </si>
  <si>
    <t>2.4</t>
  </si>
  <si>
    <t>Phòng Tài nguyên và Môi trường</t>
  </si>
  <si>
    <t>2.5</t>
  </si>
  <si>
    <t>2.6</t>
  </si>
  <si>
    <t>2.7</t>
  </si>
  <si>
    <t>Phòng Kinh tế và Hạ tầng</t>
  </si>
  <si>
    <t>2.8</t>
  </si>
  <si>
    <t>2.9</t>
  </si>
  <si>
    <t>Phòng Giáo dục và Đào tạo</t>
  </si>
  <si>
    <t>2.10</t>
  </si>
  <si>
    <t>Phòng Tư pháp</t>
  </si>
  <si>
    <t>2.11</t>
  </si>
  <si>
    <t>Thanh tra huyện</t>
  </si>
  <si>
    <t>Tổ chức Xã hội - Nghề nghiệp</t>
  </si>
  <si>
    <t>3.1</t>
  </si>
  <si>
    <t>3.2</t>
  </si>
  <si>
    <t>Các đơn vị sự nghiệp</t>
  </si>
  <si>
    <t>Trung tâm Y tế</t>
  </si>
  <si>
    <t>Trung tâm Phát triển quỹ đất</t>
  </si>
  <si>
    <t>Hội Chữ thập đỏ</t>
  </si>
  <si>
    <t>Ban quản lý dự án đầu tư XD huyện</t>
  </si>
  <si>
    <t>Chi Quốc phòng, An ninh</t>
  </si>
  <si>
    <t>Ban chỉ huy quân sự huyện</t>
  </si>
  <si>
    <t>Công an huyện</t>
  </si>
  <si>
    <t>Các nội dung chi còn lại</t>
  </si>
  <si>
    <t>Long Đống</t>
  </si>
  <si>
    <t>Hưng Vũ</t>
  </si>
  <si>
    <t>Trấn Yên</t>
  </si>
  <si>
    <t>Vũ Lăng</t>
  </si>
  <si>
    <t>Chiêu Vũ</t>
  </si>
  <si>
    <t>Tân Lập</t>
  </si>
  <si>
    <t>Tân Hương</t>
  </si>
  <si>
    <t>Đồng Ý</t>
  </si>
  <si>
    <t>Vũ Sơn</t>
  </si>
  <si>
    <t>Vạn Thủy</t>
  </si>
  <si>
    <t>Tân Tri</t>
  </si>
  <si>
    <t>Chiến Thắng</t>
  </si>
  <si>
    <t>Vũ Lễ</t>
  </si>
  <si>
    <t>Tân Thành</t>
  </si>
  <si>
    <t>Nhất Hòa</t>
  </si>
  <si>
    <t>Nhất Tiến</t>
  </si>
  <si>
    <t>CHI HOẠT ĐỘNG CỦA CƠ QUAN QUẢN LÝ NHÀ NƯỚC, ĐẢNG, ĐOÀN THỂ</t>
  </si>
  <si>
    <t>Phòng Tài chính - Kế hoạch</t>
  </si>
  <si>
    <t>Số bổ sung thực hiện điều chỉnh tiền lương</t>
  </si>
  <si>
    <t>Thị trấn</t>
  </si>
  <si>
    <t>Vạn Thuỷ</t>
  </si>
  <si>
    <t>Nhất Hoà</t>
  </si>
  <si>
    <t>Chương trình mục tiêu quốc gia xây dựng nông thôn mới</t>
  </si>
  <si>
    <t>Chương trình mục tiêu quốc gia giảm nghèo bền vững</t>
  </si>
  <si>
    <t xml:space="preserve"> - Thuế giá trị gia tăng </t>
  </si>
  <si>
    <t xml:space="preserve"> - Thuế thu nhập doanh nghiệp</t>
  </si>
  <si>
    <t xml:space="preserve"> - Thuế tài nguyên</t>
  </si>
  <si>
    <t xml:space="preserve"> - Thuế tiêu thụ đặc biệt</t>
  </si>
  <si>
    <t xml:space="preserve"> - Tiền thuê mặt đất, mặt nước</t>
  </si>
  <si>
    <t>Chi nộp ngân sách cấp trên</t>
  </si>
  <si>
    <t>Ngân sách cấp tỉnh</t>
  </si>
  <si>
    <t>NS huyện</t>
  </si>
  <si>
    <t>NSTW</t>
  </si>
  <si>
    <t>Nhà 02 tầng</t>
  </si>
  <si>
    <t>xã Vũ Sơn</t>
  </si>
  <si>
    <t>Thị trấn Bắc Sơn</t>
  </si>
  <si>
    <t>Xi măng làm đường giao thông nông thôn</t>
  </si>
  <si>
    <t>c</t>
  </si>
  <si>
    <t xml:space="preserve"> - Phí môn bài</t>
  </si>
  <si>
    <t xml:space="preserve"> - Thu khác</t>
  </si>
  <si>
    <t>Thu cố định tại xã</t>
  </si>
  <si>
    <t>Tổng số (tất cả các nguồn vốn)</t>
  </si>
  <si>
    <t>Vốn khác và dân góp</t>
  </si>
  <si>
    <t>Chi các nhiệm vụ, chính sách kinh phí thường xuyên</t>
  </si>
  <si>
    <t>Phòng văn hóa thông tin</t>
  </si>
  <si>
    <t>Phòng Lao động TBXH-Dân tộc</t>
  </si>
  <si>
    <t>TT Giáo dục nghề nghiệp - GDTX</t>
  </si>
  <si>
    <t>Bắc Quỳnh</t>
  </si>
  <si>
    <t>Xây dựng cơ sở dữu liệu về đất đai</t>
  </si>
  <si>
    <t>Trên địa bàn huyện</t>
  </si>
  <si>
    <t>thị trấn Bắc Sơn</t>
  </si>
  <si>
    <t>Cải tạo, nâng cấp</t>
  </si>
  <si>
    <t>Chi đầu tư xây dựng cơ bản vốn trong nước</t>
  </si>
  <si>
    <t>Các đơn vị khối trường học</t>
  </si>
  <si>
    <t>Trụ sở UBND thị trấn Bắc Sơn</t>
  </si>
  <si>
    <t>Trường Tiểu học xã Bắc Quỳnh</t>
  </si>
  <si>
    <t>Đo đac, chỉnh lý bản đồ địa chính, đăng ký đất đai, lập hồ sơ địa chính, cấp Giấy chứng nhận quyền sử dụng đất, quyền sở hữu nhà ở và tài sản khác gắn liền với đất, xây dựng cơ sở dữ liệu địa chính</t>
  </si>
  <si>
    <t>Nguồn chưa phân bổ</t>
  </si>
  <si>
    <t>2022-2023</t>
  </si>
  <si>
    <t>xã Bắc Quỳnh</t>
  </si>
  <si>
    <t>Cơ sở dữ liệu địa chính</t>
  </si>
  <si>
    <t>Các nhiệm vụ chi theo thực tế</t>
  </si>
  <si>
    <t>Đạt chuẩn</t>
  </si>
  <si>
    <t>Dự án khởi công mới</t>
  </si>
  <si>
    <t>xã Chiêu Vũ</t>
  </si>
  <si>
    <t>xã Long Đống</t>
  </si>
  <si>
    <t>Biểu số 81/CK-NSNN</t>
  </si>
  <si>
    <t>Biểu số 82/CK-NSNN</t>
  </si>
  <si>
    <t>Biểu số 83/CK-NSNN</t>
  </si>
  <si>
    <t>Biểu số 84/CK-NSNN</t>
  </si>
  <si>
    <t>Biểu số 85/CK-NSNN</t>
  </si>
  <si>
    <t>Biểu số 86/CK-NSNN</t>
  </si>
  <si>
    <t>Biểu số 87/CK-NSNN</t>
  </si>
  <si>
    <t>Biểu số 88/CK-NSNN</t>
  </si>
  <si>
    <t>Biểu số 89/CK-NSNN</t>
  </si>
  <si>
    <t>Biểu số 90/CK-NSNN</t>
  </si>
  <si>
    <t>Biểu số 91/CK-NSNN</t>
  </si>
  <si>
    <t>(Thông tư 343/2016/TT-BTC)</t>
  </si>
  <si>
    <t>*</t>
  </si>
  <si>
    <t>Sự nghiệp  Văn hóa thông tin</t>
  </si>
  <si>
    <t>Sự  nghiệp phát thanh - truyền hình</t>
  </si>
  <si>
    <t>Sự nghiệp thể dục thể thao</t>
  </si>
  <si>
    <t>VI</t>
  </si>
  <si>
    <t>VII</t>
  </si>
  <si>
    <t>VIII</t>
  </si>
  <si>
    <t>Chi từ nguồn hỗ trợ thực hiện các chế độ chính sách theo quy định</t>
  </si>
  <si>
    <t>TỔNG SỐ (A+B)</t>
  </si>
  <si>
    <t>CẤP HUYỆN</t>
  </si>
  <si>
    <t>CÁC CƠ QUAN, ĐƠN VỊ</t>
  </si>
  <si>
    <t>Huyện ủy</t>
  </si>
  <si>
    <t xml:space="preserve">Ủy ban Mặt trận Tổ quốc </t>
  </si>
  <si>
    <t>Huyện Đoàn TNCS HCM</t>
  </si>
  <si>
    <t>Hội Liên hiệp Phụ nữ huyện</t>
  </si>
  <si>
    <t>Hội Nông dân huyện</t>
  </si>
  <si>
    <t>Hội Cựu chiến binh huyện</t>
  </si>
  <si>
    <t>Ban quản lý dự án đầu tư xây dựng</t>
  </si>
  <si>
    <t>BCH Quân sự</t>
  </si>
  <si>
    <t>Nguồn tăng thu</t>
  </si>
  <si>
    <t>CHI BỔ SUNG CÓ MỤC TIÊU CHO NGÂN SÁCH CẤP DƯỚI (2)</t>
  </si>
  <si>
    <t>CẤP XÃ</t>
  </si>
  <si>
    <t>CHI THỂ DỤC, THỂ THAO</t>
  </si>
  <si>
    <t>Xã Long Đống</t>
  </si>
  <si>
    <t>Xã Bắc Quỳnh</t>
  </si>
  <si>
    <t>Xã Hưng Vũ</t>
  </si>
  <si>
    <t>Xã Trấn Yên</t>
  </si>
  <si>
    <t>Xã Vũ Lăng</t>
  </si>
  <si>
    <t>Xã Chiêu Vũ</t>
  </si>
  <si>
    <t>Xã Tân Lập</t>
  </si>
  <si>
    <t>Xã Tân Hương</t>
  </si>
  <si>
    <t>Xã Đồng Ý</t>
  </si>
  <si>
    <t>Xã Vũ Sơn</t>
  </si>
  <si>
    <t>Xã Vạn Thủy</t>
  </si>
  <si>
    <t>Xã Tân Tri</t>
  </si>
  <si>
    <t>Xã Chiến Thắng</t>
  </si>
  <si>
    <t>Xã Vũ Lễ</t>
  </si>
  <si>
    <t>Xã Tân Thành</t>
  </si>
  <si>
    <t>Xã Nhất Hòa</t>
  </si>
  <si>
    <t>Xã Nhất Tiến</t>
  </si>
  <si>
    <t>Chương trình mục tiêu quốc gia PTKTXH vùng ĐBDTTS và MN</t>
  </si>
  <si>
    <t>S
T
T</t>
  </si>
  <si>
    <t>Tên đơn vị         (1)</t>
  </si>
  <si>
    <t>Tổng    số</t>
  </si>
  <si>
    <t>Vốn  trong  nước</t>
  </si>
  <si>
    <t>Vốn  ngoài  nước</t>
  </si>
  <si>
    <t>Phòng Nông nghiệp và PT Nông thôn</t>
  </si>
  <si>
    <r>
      <rPr>
        <i/>
        <sz val="14"/>
        <rFont val="Times New Roman"/>
        <family val="1"/>
      </rPr>
      <t xml:space="preserve"> </t>
    </r>
    <r>
      <rPr>
        <b/>
        <i/>
        <sz val="14"/>
        <rFont val="Times New Roman"/>
        <family val="1"/>
      </rPr>
      <t>Ghi chú</t>
    </r>
    <r>
      <rPr>
        <i/>
        <sz val="14"/>
        <rFont val="Times New Roman"/>
        <family val="1"/>
      </rPr>
      <t>:</t>
    </r>
    <r>
      <rPr>
        <i/>
        <sz val="12"/>
        <rFont val="Times New Roman"/>
        <family val="1"/>
      </rPr>
      <t xml:space="preserve"> (1) Chi Chương trình mục tiêu quốc gia ngân sách tỉnh chi tiết đến từng cơ quan, tổ chức và từng huyện. Chi Chương trình mục tiêu quốc gia ngân sách huyện chi tiết đến từng xã.</t>
    </r>
  </si>
  <si>
    <t xml:space="preserve">                   Chi Chương trình mục tiêu quốc gia ngân sách xã chi tiết đến từng cơ quan, tổ chức.</t>
  </si>
  <si>
    <t>NGHỊ QUYẾT 16/2021/NQ-HĐND NĂM 2023, HUYỆN BẮC SƠN</t>
  </si>
  <si>
    <t>Dự án chuẩn bị đầu tư</t>
  </si>
  <si>
    <t>Hỗ trợ xi măng làm GTNT  (tối thiếu 25%) và xi măng thuỷ lợi</t>
  </si>
  <si>
    <t>các xã</t>
  </si>
  <si>
    <t>BTXM</t>
  </si>
  <si>
    <t>Lập Kế hoạch sử dụng đất năm 2024</t>
  </si>
  <si>
    <t>3372/QĐ-UBND ngày 11/9/2023</t>
  </si>
  <si>
    <t>Trích nộp QPTĐ 10% theo NQ26/NQ-HĐND ngày 02/5/2019</t>
  </si>
  <si>
    <t>Cải tạo</t>
  </si>
  <si>
    <t>Nhà 05 tầng</t>
  </si>
  <si>
    <t>2024-2026</t>
  </si>
  <si>
    <t>1475/QĐ-UBND ngày 18/9/2023</t>
  </si>
  <si>
    <t>Cải tạo, sửa chữa nhà làm việc UBND xã Bắc Quỳnh</t>
  </si>
  <si>
    <t xml:space="preserve">xã Bắc Quỳnh </t>
  </si>
  <si>
    <t>3480/QĐ-UBND ngày 21/10/2022</t>
  </si>
  <si>
    <t>1726/QĐ-UBND ngày 12/7/2023</t>
  </si>
  <si>
    <t>Kiểm kê đất đai năm 2024</t>
  </si>
  <si>
    <t>toàn huyện</t>
  </si>
  <si>
    <t>đất đai</t>
  </si>
  <si>
    <t>2024-2025</t>
  </si>
  <si>
    <t>Trích lập dự phòng NSH</t>
  </si>
  <si>
    <t>Dự án chuyển tiếp</t>
  </si>
  <si>
    <t>Nâng cấp nhà làm việc UBND xã Chiêu Vũ</t>
  </si>
  <si>
    <t>3239/QĐ-UBND ngày 22/9/2023</t>
  </si>
  <si>
    <t>Trường THCS xã Bắc Quỳnh</t>
  </si>
  <si>
    <t>3308/QĐ-UBND ngày 7/10/2022</t>
  </si>
  <si>
    <t>Dự án khởi công mới 2024</t>
  </si>
  <si>
    <t>Mở rộng, nâng cấp Bảo tàng Khởi nghĩa Bắc Sơn</t>
  </si>
  <si>
    <t>Cải tạo, nâng cấp các hạng mục</t>
  </si>
  <si>
    <t>2023-2024</t>
  </si>
  <si>
    <t>Cải tạo, nâng cấp Trụ sở Công an huyện Bắc Sơn</t>
  </si>
  <si>
    <t>Các hạng mục phụ trợ</t>
  </si>
  <si>
    <t>Biểu số 92/CK-NSNN</t>
  </si>
  <si>
    <t>(Kèm theo Quyết định số         /QĐ-UBND ngày   tháng 01 năm 2025 của UBND huyện Bắc Sơn)</t>
  </si>
  <si>
    <t>CÂN ĐỐI NGÂN SÁCH HUYỆN NĂM 2025</t>
  </si>
  <si>
    <t>Dự toán năm 2025</t>
  </si>
  <si>
    <t>CÂN ĐỐI NGUỒN THU, CHI DỰ TOÁN NGÂN SÁCH CẤP HUYỆN VÀ NGÂN SÁCH XÃ NĂM 2025</t>
  </si>
  <si>
    <t>DỰ TOÁN THU NGÂN SÁCH NHÀ NƯỚC NĂM 2025</t>
  </si>
  <si>
    <t>DỰ TOÁN CHI NGÂN SÁCH HUYỆN, CHI NGÂN SÁCH CẤP HUYỆN
VÀ CHI NGÂN SÁCH XÃ THEO CƠ CẤU CHI NĂM 2025</t>
  </si>
  <si>
    <t>DỰ TOÁN CHI NGÂN SÁCH CẤP HUYỆN THEO TỪNG LĨNH VỰC NĂM 2025</t>
  </si>
  <si>
    <t>THU NSH</t>
  </si>
  <si>
    <t>DỰ TOÁN CHI NGÂN SÁCH CẤP HUYỆN CHO TỪNG CƠ QUAN, TỔ CHỨC NĂM 2025</t>
  </si>
  <si>
    <t>DỰ TOÁN CHI ĐẦU TƯ PHÁT TRIỂN CỦA NGÂN SÁCH CẤP HUYỆN CHO TỪNG CƠ QUAN, TỔ CHỨC THEO LĨNH VỰC NĂM 2025</t>
  </si>
  <si>
    <t>Ban QLDA ĐT xây dựng huyện</t>
  </si>
  <si>
    <t>Ban chỉ huy Quân sự</t>
  </si>
  <si>
    <t>DỰ TOÁN CHI THƯỜNG XUYÊN CỦA NGÂN SÁCH CẤP HUYỆN CHO TỪNG CƠ QUAN, TỔ CHỨC THEO LĨNH VỰC NĂM 2025</t>
  </si>
  <si>
    <t>DỰ TOÁN THU, SỐ BỔ SUNG VÀ DỰ TOÁN CHI CÂN ĐỐI NGÂN SÁCH TỪNG XÃ NĂM 2025</t>
  </si>
  <si>
    <t>DỰ TOÁN CHI BỔ SUNG CÓ MỤC TIÊU TỪ NGÂN SÁCH CẤP HUYỆN CHO NGÂN SÁCH TỪNG XÃ NĂM 2025</t>
  </si>
  <si>
    <t>DỰ TOÁN CHI CHƯƠNG TRÌNH MỤC TIÊU QUỐC GIA NGÂN SÁCH CẤP HUYỆN VÀ NGÂN SÁCH XÃ NĂM 2025</t>
  </si>
  <si>
    <t>VP HĐND&amp;UBND huyện</t>
  </si>
  <si>
    <t>Hội Đông y</t>
  </si>
  <si>
    <t>Trung tâm Dịch vụ nông nghiệp</t>
  </si>
  <si>
    <t>TT văn hóa thể thao và truyền thông</t>
  </si>
  <si>
    <t>Đội Quản lý trật tự đô thị</t>
  </si>
  <si>
    <t>DANH MỤC CÁC CHƯƠNG TRÌNH, DỰ ÁN SỬ DỤNG VỐN NGÂN SÁCH NHÀ NƯỚC NĂM 2025</t>
  </si>
  <si>
    <t>Dự án hoàn thành, bàn giao, đưa vào sử dụng đến ngày 31/12/2024</t>
  </si>
  <si>
    <t>3004/QĐ-UBND  ngày 05/9/2022; 453/QĐ-UBND ngày 13/02/2023</t>
  </si>
  <si>
    <t>Giá trị khối lượng thực hiện từ khởi công đến 31/12/2024</t>
  </si>
  <si>
    <t>Lũy kế vốn đã bố trí đến 31/12/2024</t>
  </si>
  <si>
    <t>Kế hoạch vốn năm 2025</t>
  </si>
  <si>
    <t xml:space="preserve">Dự án chuyển tiếp </t>
  </si>
  <si>
    <t>3967/QĐ-UBND  ngày 08/4/2024</t>
  </si>
  <si>
    <t>Dự án khởi công mới 2025</t>
  </si>
  <si>
    <t>V</t>
  </si>
  <si>
    <t>Lập Quy hoạch sử dụng đất đến năm 2030, lập Kế hoạch sử dụng đất năm 2021 cấp huyện</t>
  </si>
  <si>
    <t>2690/QĐ-UBND ngày 05/11/2024</t>
  </si>
  <si>
    <t>Sửa chữa, chống xuống cấp nhà 5 tầng, Trụ sở làm việc UBND huyện, giai đoạn 1: Sửa chữa</t>
  </si>
  <si>
    <t>Sữa chữa UBND huyện</t>
  </si>
  <si>
    <t>618/QĐ-UBND, ngày 30/3/2016</t>
  </si>
  <si>
    <t>Đầu tư các hạng mục phụ trợ Trường Tiểu học 2 xã Nhất Tiến</t>
  </si>
  <si>
    <t>xã Nhất Tiến</t>
  </si>
  <si>
    <t>HMPT</t>
  </si>
  <si>
    <t>4164/QĐ-UBND ngày 04/12/2019</t>
  </si>
  <si>
    <t>Đầu tư các hạng mục phụ trợ Trường PTDT BT THCS xã Nhất Tiến</t>
  </si>
  <si>
    <t>4161/QĐ-UBND ngày 04/12/2019</t>
  </si>
  <si>
    <t>Đầu tư các hạng mục phụ trợ Trường Mầm Non xã Vũ Sơn</t>
  </si>
  <si>
    <t>4169/QĐ-UBND ngày 05/12/2019</t>
  </si>
  <si>
    <t>Trường Trung học sơ sở xã Tân Lập</t>
  </si>
  <si>
    <t>958/QĐ-UBND, 12/4/2019</t>
  </si>
  <si>
    <t>Sửa chữa Sân trung tâm, hội trường trung tâm hành chính huyện và sửa chữa Nhà sàn truyền thống huyện Bắc Sơn</t>
  </si>
  <si>
    <t>3121/QĐ-UBND ngày 11/9/2020</t>
  </si>
  <si>
    <t>Cải tạo, nâng cấp đường trục thôn Trí Yên-Nà Gù xã Bắc Quỳnh</t>
  </si>
  <si>
    <t>3920/QĐ-UBND ngày 02/12/2022</t>
  </si>
  <si>
    <t>Cải tạo, nâng cấp đường liên thôn Nà Riềng - Đon Riệc 1 - Bắc Sơn xã Bắc Quỳnh</t>
  </si>
  <si>
    <t>3921/QĐ-UBND ngày 02/12/2022</t>
  </si>
  <si>
    <t>Nhà làm việc cụm Công an xã Trấn Yên</t>
  </si>
  <si>
    <t>Đầu tư mới</t>
  </si>
  <si>
    <t>161/QĐ-UBND ngày 20/01/2020</t>
  </si>
  <si>
    <t>Đầu tư xây dựng Trụ sở Huyện Ủy Bắc Sơn</t>
  </si>
  <si>
    <t>Dự án thành phần 10: Dự án đầu tư xây dựng, cải tạo Trạm Y tế tuyến xã trên địa bàn huyện Bắc Sơn</t>
  </si>
  <si>
    <t>5 xã</t>
  </si>
  <si>
    <t>Cầu Ra Gà thôn Nội Hoà, xã Bắc Quỳnh</t>
  </si>
  <si>
    <t>Cầu giàn thép</t>
  </si>
  <si>
    <t>Số 454/QĐ-UBND ngày 13/02/2023</t>
  </si>
  <si>
    <t>Cải tạo, nâng cấp trụ sở UBND xã Long Đống và hạng mục phụ trợ</t>
  </si>
  <si>
    <t>CT,NC và HMPT</t>
  </si>
  <si>
    <t>số 3370/QĐ-UBND ngày 11/9/2023</t>
  </si>
  <si>
    <t>Các công trình trong căn cứ theo Đề án 223 của tỉnh</t>
  </si>
  <si>
    <t>Toàn huyện</t>
  </si>
  <si>
    <t>Đối ứng Chương trình MTQG XD NTM (30%)</t>
  </si>
  <si>
    <t>Kinh phí ngân sách địa phương ủy  thác qua ngân hàng chính sách xã hội</t>
  </si>
  <si>
    <t>NGUỒN THU TIỀN SỬ DỤNG ĐẤT NĂM 2025, HUYỆN BẮC SƠN</t>
  </si>
  <si>
    <t>PHÂN BỔ NGUỒN TĂNG THU NĂM 2025, HUYỆN BẮC SƠN</t>
  </si>
  <si>
    <t>Điều chỉnh quy hoạch sử dụng đất đến năm 2030 và kế hoạch sử dụng đất năm đầu của điều chỉnh quy hoạch huyện Bắc Sơn</t>
  </si>
  <si>
    <t>Dự án hoàn thành trước 31/12/2024</t>
  </si>
  <si>
    <t xml:space="preserve">1158/QĐ-UBND ngày 28/4/2023 </t>
  </si>
  <si>
    <t>4620/QĐ-UBND ngày 29/12/2023; 2329/QĐ-UBND ngày 23/9/2024</t>
  </si>
  <si>
    <t>huyện</t>
  </si>
  <si>
    <t>Quỹ Hỗ trợ nông dân</t>
  </si>
  <si>
    <t>Đối ứng Chương trình Phát triển KTXH vung đồng bảo dân tộc thiểu số miền núi (5%)</t>
  </si>
  <si>
    <t>TỔNG CỘNG: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</si>
</sst>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0\ &quot;₫&quot;"/>
    <numFmt numFmtId="165" formatCode="#,##0.00\ &quot;₫&quot;;\-#,##0.0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 #,##0.0\ _₫_-;\-* #,##0.0\ _₫_-;_-* &quot;-&quot;??\ _₫_-;_-@_-"/>
    <numFmt numFmtId="171" formatCode="_-* #,##0\ _₫_-;\-* #,##0\ _₫_-;_-* &quot;-&quot;??\ _₫_-;_-@_-"/>
    <numFmt numFmtId="172" formatCode="_(* #,##0_);_(* \(#,##0\);_(* &quot;-&quot;??_);_(@_)"/>
    <numFmt numFmtId="173" formatCode="#,##0.0"/>
    <numFmt numFmtId="174" formatCode="_-* #,##0.00\ _€_-;\-* #,##0.00\ _€_-;_-* &quot;-&quot;??\ _€_-;_-@_-"/>
    <numFmt numFmtId="175" formatCode="_-* #,##0.00_-;\-* #,##0.00_-;_-* &quot;-&quot;??_-;_-@_-"/>
    <numFmt numFmtId="176" formatCode="_-* #&quot;.&quot;##0_-;\-* #&quot;.&quot;##0_-;_-* &quot;-&quot;_-;_-@_-"/>
    <numFmt numFmtId="177" formatCode="_-* #&quot;.&quot;##0&quot;.&quot;00_-;\-* #&quot;.&quot;##0&quot;.&quot;00_-;_-* &quot;-&quot;??_-;_-@_-"/>
    <numFmt numFmtId="178" formatCode="_-&quot;$&quot;* #&quot;.&quot;##0_-;\-&quot;$&quot;* #&quot;.&quot;##0_-;_-&quot;$&quot;* &quot;-&quot;_-;_-@_-"/>
    <numFmt numFmtId="179" formatCode="&quot;$&quot;#&quot;.&quot;##0_);[Red]\(&quot;$&quot;#&quot;.&quot;##0\)"/>
    <numFmt numFmtId="180" formatCode="_-&quot;$&quot;* #&quot;.&quot;##0&quot;.&quot;00_-;\-&quot;$&quot;* #&quot;.&quot;##0&quot;.&quot;00_-;_-&quot;$&quot;* &quot;-&quot;??_-;_-@_-"/>
    <numFmt numFmtId="181" formatCode="#,##0.0000"/>
    <numFmt numFmtId="182" formatCode="#"/>
    <numFmt numFmtId="183" formatCode="_-&quot;$&quot;* #,##0_-;\-&quot;$&quot;* #,##0_-;_-&quot;$&quot;* &quot;-&quot;_-;_-@_-"/>
    <numFmt numFmtId="184" formatCode="_-&quot;$&quot;* #,##0.00_-;\-&quot;$&quot;* #,##0.00_-;_-&quot;$&quot;* &quot;-&quot;??_-;_-@_-"/>
    <numFmt numFmtId="185" formatCode="\ \ \ \ @"/>
    <numFmt numFmtId="186" formatCode=".\ ###\ ;############################################################################################"/>
    <numFmt numFmtId="187" formatCode="_-* #,##0_-;\-* #,##0_-;_-* &quot;-&quot;_-;_-@_-"/>
    <numFmt numFmtId="188" formatCode="&quot;$&quot;#,##0;[Red]\-&quot;$&quot;#,##0"/>
    <numFmt numFmtId="189" formatCode="_-* #,##0\ _F_-;\-* #,##0\ _F_-;_-* &quot;-&quot;\ _F_-;_-@_-"/>
    <numFmt numFmtId="190" formatCode="_-* #,##0.00\ _V_N_D_-;\-* #,##0.00\ _V_N_D_-;_-* &quot;-&quot;??\ _V_N_D_-;_-@_-"/>
    <numFmt numFmtId="191" formatCode="_-* #,##0.00\ _F_-;\-* #,##0.00\ _F_-;_-* &quot;-&quot;??\ _F_-;_-@_-"/>
    <numFmt numFmtId="192" formatCode="_(&quot;$&quot;\ * #,##0_);_(&quot;$&quot;\ * \(#,##0\);_(&quot;$&quot;\ * &quot;-&quot;_);_(@_)"/>
    <numFmt numFmtId="193" formatCode="_-* #,##0\ &quot;F&quot;_-;\-* #,##0\ &quot;F&quot;_-;_-* &quot;-&quot;\ &quot;F&quot;_-;_-@_-"/>
    <numFmt numFmtId="194" formatCode="_-* #,##0\ _V_N_D_-;\-* #,##0\ _V_N_D_-;_-* &quot;-&quot;\ _V_N_D_-;_-@_-"/>
    <numFmt numFmtId="195" formatCode="_ &quot;\&quot;* #,##0_ ;_ &quot;\&quot;* \-#,##0_ ;_ &quot;\&quot;* &quot;-&quot;_ ;_ @_ "/>
    <numFmt numFmtId="196" formatCode="###0"/>
    <numFmt numFmtId="197" formatCode="#,##0.00000"/>
    <numFmt numFmtId="198" formatCode="&quot;$&quot;#&quot;$&quot;##0_);\(&quot;$&quot;#&quot;$&quot;##0\)"/>
    <numFmt numFmtId="199" formatCode="&quot;\&quot;#,##0;[Red]&quot;\&quot;\-#,##0"/>
    <numFmt numFmtId="200" formatCode="0%;\(0%\)"/>
    <numFmt numFmtId="201" formatCode="0.0%"/>
    <numFmt numFmtId="202" formatCode="&quot;SFr.&quot;\ #,##0.00;[Red]&quot;SFr.&quot;\ \-#,##0.00"/>
    <numFmt numFmtId="203" formatCode="&quot;SFr.&quot;\ #,##0.00;&quot;SFr.&quot;\ \-#,##0.00"/>
    <numFmt numFmtId="204" formatCode="_ &quot;SFr.&quot;\ * #,##0_ ;_ &quot;SFr.&quot;\ * \-#,##0_ ;_ &quot;SFr.&quot;\ * &quot;-&quot;_ ;_ @_ "/>
    <numFmt numFmtId="205" formatCode="_ * #,##0_ ;_ * \-#,##0_ ;_ * &quot;-&quot;_ ;_ @_ "/>
    <numFmt numFmtId="206" formatCode="_ * #,##0.00_ ;_ * \-#,##0.00_ ;_ * &quot;-&quot;??_ ;_ @_ "/>
    <numFmt numFmtId="207" formatCode="_ * #,##0.00_)&quot;$&quot;_ ;_ * \(#,##0.00\)&quot;$&quot;_ ;_ * &quot;-&quot;??_)&quot;$&quot;_ ;_ @_ "/>
    <numFmt numFmtId="208" formatCode="_-&quot;\&quot;* #,##0.00_-;\-&quot;\&quot;* #,##0.00_-;_-&quot;\&quot;* &quot;-&quot;??_-;_-@_-"/>
    <numFmt numFmtId="209" formatCode="\$#,##0_);\(\$#,##0\)"/>
    <numFmt numFmtId="210" formatCode="\$#,##0_);[Red]\(\$#,##0\)"/>
    <numFmt numFmtId="211" formatCode="\$#,##0.00_);\(\$#,##0.00\)"/>
    <numFmt numFmtId="212" formatCode="_-&quot;\&quot;* #,##0_-;\-&quot;\&quot;* #,##0_-;_-&quot;\&quot;* &quot;-&quot;_-;_-@_-"/>
    <numFmt numFmtId="213" formatCode="\$#,##0.00_);[Red]\(\$#,##0.00\)"/>
    <numFmt numFmtId="214" formatCode="_-* #,##0.00\ &quot;F&quot;_-;\-* #,##0.00\ &quot;F&quot;_-;_-* &quot;-&quot;??\ &quot;F&quot;_-;_-@_-"/>
    <numFmt numFmtId="215" formatCode="#,##0.0_);\(#,##0.0\)"/>
    <numFmt numFmtId="216" formatCode="_(* #,##0.00_);_(* \(#,##0.00\);_(* &quot;-&quot;&quot;?&quot;&quot;?&quot;_);_(@_)"/>
    <numFmt numFmtId="217" formatCode="&quot;\&quot;#,##0.00;[Red]&quot;\&quot;&quot;\&quot;&quot;\&quot;&quot;\&quot;&quot;\&quot;&quot;\&quot;\-#,##0.00"/>
    <numFmt numFmtId="218" formatCode="_(* #,##0_);_(* \(#,##0\);_(* &quot;-&quot;&quot;?&quot;&quot;?&quot;_);_(@_)"/>
    <numFmt numFmtId="219" formatCode="&quot;\&quot;#,##0;[Red]&quot;\&quot;&quot;\&quot;\-#,##0"/>
    <numFmt numFmtId="220" formatCode="#,##0;\(#,##0\)"/>
    <numFmt numFmtId="221" formatCode="_ &quot;R&quot;\ * #,##0_ ;_ &quot;R&quot;\ * \-#,##0_ ;_ &quot;R&quot;\ * &quot;-&quot;_ ;_ @_ "/>
    <numFmt numFmtId="222" formatCode="\t0.00%"/>
    <numFmt numFmtId="223" formatCode="0.000"/>
    <numFmt numFmtId="224" formatCode="_(\§\g\ #,##0_);_(\§\g\ \(#,##0\);_(\§\g\ &quot;-&quot;??_);_(@_)"/>
    <numFmt numFmtId="225" formatCode="_(\§\g\ #,##0_);_(\§\g\ \(#,##0\);_(\§\g\ &quot;-&quot;_);_(@_)"/>
    <numFmt numFmtId="226" formatCode="\t#\ ??/??"/>
    <numFmt numFmtId="227" formatCode="\§\g#,##0_);\(\§\g#,##0\)"/>
    <numFmt numFmtId="228" formatCode="_-&quot;VND&quot;* #,##0_-;\-&quot;VND&quot;* #,##0_-;_-&quot;VND&quot;* &quot;-&quot;_-;_-@_-"/>
    <numFmt numFmtId="229" formatCode="_(&quot;Rp&quot;* #,##0.00_);_(&quot;Rp&quot;* \(#,##0.00\);_(&quot;Rp&quot;* &quot;-&quot;??_);_(@_)"/>
    <numFmt numFmtId="230" formatCode="#,##0.00\ &quot;FB&quot;;[Red]\-#,##0.00\ &quot;FB&quot;"/>
    <numFmt numFmtId="231" formatCode="#,##0\ &quot;$&quot;;\-#,##0\ &quot;$&quot;"/>
    <numFmt numFmtId="232" formatCode="&quot;$&quot;#,##0;\-&quot;$&quot;#,##0"/>
    <numFmt numFmtId="233" formatCode="_-* #,##0\ _F_B_-;\-* #,##0\ _F_B_-;_-* &quot;-&quot;\ _F_B_-;_-@_-"/>
    <numFmt numFmtId="234" formatCode="#,##0.\½"/>
    <numFmt numFmtId="235" formatCode="_ * #,##0.00_)_d_ ;_ * \(#,##0.00\)_d_ ;_ * &quot;-&quot;??_)_d_ ;_ @_ "/>
    <numFmt numFmtId="236" formatCode="#,##0_);\-#,##0_)"/>
    <numFmt numFmtId="237" formatCode="0."/>
    <numFmt numFmtId="238" formatCode="#."/>
    <numFmt numFmtId="239" formatCode="#,##0\ &quot;$&quot;_);\(#,##0\ &quot;$&quot;\)"/>
    <numFmt numFmtId="240" formatCode="_-&quot;IR£&quot;* #,##0.00_-;\-&quot;IR£&quot;* #,##0.00_-;_-&quot;IR£&quot;* &quot;-&quot;??_-;_-@_-"/>
    <numFmt numFmtId="241" formatCode="&quot;£&quot;#,##0;[Red]\-&quot;£&quot;#,##0"/>
    <numFmt numFmtId="242" formatCode="#,###"/>
    <numFmt numFmtId="243" formatCode="_-&quot;₫&quot;* #,##0_-;\-&quot;₫&quot;* #,##0_-;_-&quot;₫&quot;* &quot;-&quot;_-;_-@_-"/>
    <numFmt numFmtId="244" formatCode="_-&quot;₫&quot;* #,##0.00_-;\-&quot;₫&quot;* #,##0.00_-;_-&quot;₫&quot;* &quot;-&quot;??_-;_-@_-"/>
    <numFmt numFmtId="245" formatCode="&quot;\&quot;#,##0;[Red]\-&quot;\&quot;#,##0"/>
    <numFmt numFmtId="246" formatCode="&quot;\&quot;#,##0.00;\-&quot;\&quot;#,##0.00"/>
    <numFmt numFmtId="247" formatCode="&quot;$&quot;#,##0.000;\(&quot;$&quot;#,##0.000\)"/>
    <numFmt numFmtId="248" formatCode="#,##0.00_);\-#,##0.00_)"/>
    <numFmt numFmtId="249" formatCode="_(* #,##0,_);_(* \(#,##0,\);_(* &quot;-&quot;_);_(@_)"/>
    <numFmt numFmtId="250" formatCode="d"/>
    <numFmt numFmtId="251" formatCode="&quot;¡Ì&quot;#,##0;[Red]\-&quot;¡Ì&quot;#,##0"/>
    <numFmt numFmtId="252" formatCode="0.0"/>
    <numFmt numFmtId="253" formatCode="_-* #,##0.0\ _F_-;\-* #,##0.0\ _F_-;_-* &quot;-&quot;??\ _F_-;_-@_-"/>
    <numFmt numFmtId="254" formatCode="#,##0.00\ &quot;F&quot;;[Red]\-#,##0.00\ &quot;F&quot;"/>
    <numFmt numFmtId="255" formatCode="&quot;.&quot;#,##0.00_);[Red]\(&quot;.&quot;#,##0.00\)"/>
    <numFmt numFmtId="256" formatCode="_-&quot;£&quot;* #,##0_-;\-&quot;£&quot;* #,##0_-;_-&quot;£&quot;* &quot;-&quot;_-;_-@_-"/>
    <numFmt numFmtId="257" formatCode="_-* ###,0&quot;.&quot;00\ _F_B_-;\-* ###,0&quot;.&quot;00\ _F_B_-;_-* &quot;-&quot;??\ _F_B_-;_-@_-"/>
    <numFmt numFmtId="258" formatCode="_-&quot;$&quot;* #,##0.00_-;_-&quot;$&quot;* #,##0.00\-;_-&quot;$&quot;* &quot;-&quot;??_-;_-@_-"/>
    <numFmt numFmtId="259" formatCode="0.00000"/>
    <numFmt numFmtId="260" formatCode="#,##0.00\ \ "/>
    <numFmt numFmtId="261" formatCode="0.00000000000E+00;\?"/>
    <numFmt numFmtId="262" formatCode="#,##0.00\ \ \ \ "/>
    <numFmt numFmtId="263" formatCode="_(* #.##0.00_);_(* \(#.##0.00\);_(* &quot;-&quot;??_);_(@_)"/>
    <numFmt numFmtId="264" formatCode="&quot;R$&quot;#,##0.00_);[Red]\(&quot;R$&quot;#,##0.00\)"/>
    <numFmt numFmtId="265" formatCode="#,##0\ &quot;F&quot;;\-#,##0\ &quot;F&quot;"/>
    <numFmt numFmtId="266" formatCode="_ * #.##._ ;_ * \-#.##._ ;_ * &quot;-&quot;??_ ;_ @_ⴆ"/>
    <numFmt numFmtId="267" formatCode="0000"/>
    <numFmt numFmtId="268" formatCode="_-* #,##0\ _F_-;\-* #,##0\ _F_-;_-* &quot;-&quot;??\ _F_-;_-@_-"/>
    <numFmt numFmtId="269" formatCode="_-* ###,0&quot;.&quot;00_-;\-* ###,0&quot;.&quot;00_-;_-* &quot;-&quot;??_-;_-@_-"/>
    <numFmt numFmtId="270" formatCode="00"/>
    <numFmt numFmtId="271" formatCode="000"/>
    <numFmt numFmtId="272" formatCode="_-&quot;$&quot;* ###,0&quot;.&quot;00_-;\-&quot;$&quot;* ###,0&quot;.&quot;00_-;_-&quot;$&quot;* &quot;-&quot;??_-;_-@_-"/>
    <numFmt numFmtId="273" formatCode="#,###,###.00"/>
    <numFmt numFmtId="274" formatCode="#,###,###,###.00"/>
    <numFmt numFmtId="275" formatCode="_-* #,##0\ &quot;DM&quot;_-;\-* #,##0\ &quot;DM&quot;_-;_-* &quot;-&quot;\ &quot;DM&quot;_-;_-@_-"/>
    <numFmt numFmtId="276" formatCode="_-* #,##0.00\ &quot;DM&quot;_-;\-* #,##0.00\ &quot;DM&quot;_-;_-* &quot;-&quot;??\ &quot;DM&quot;_-;_-@_-"/>
    <numFmt numFmtId="277" formatCode="_ &quot;\&quot;* #,##0_ ;_ &quot;\&quot;* &quot;\&quot;\!\-#,##0_ ;_ &quot;\&quot;* &quot;-&quot;_ ;_ @_ "/>
    <numFmt numFmtId="278" formatCode="_ &quot;\&quot;* #,##0.00_ ;_ &quot;\&quot;* &quot;\&quot;\!\-#,##0.00_ ;_ &quot;\&quot;* &quot;-&quot;??_ ;_ @_ "/>
    <numFmt numFmtId="279" formatCode="#,##0.000"/>
  </numFmts>
  <fonts count="290">
    <font>
      <sz val="10"/>
      <name val="Arial"/>
      <charset val="163"/>
    </font>
    <font>
      <sz val="10"/>
      <name val="Arial"/>
      <family val="2"/>
      <charset val="163"/>
    </font>
    <font>
      <sz val="8"/>
      <name val="Arial"/>
      <family val="2"/>
    </font>
    <font>
      <sz val="10"/>
      <name val="Arial"/>
      <family val="2"/>
      <charset val="163"/>
    </font>
    <font>
      <b/>
      <sz val="12"/>
      <color indexed="8"/>
      <name val="Times New Roman"/>
      <family val="1"/>
      <charset val="163"/>
    </font>
    <font>
      <sz val="12"/>
      <name val="Times New Roman"/>
      <family val="1"/>
      <charset val="163"/>
    </font>
    <font>
      <sz val="12"/>
      <color indexed="8"/>
      <name val="Times New Roman"/>
      <family val="1"/>
      <charset val="163"/>
    </font>
    <font>
      <i/>
      <sz val="12"/>
      <color indexed="8"/>
      <name val="Times New Roman"/>
      <family val="1"/>
      <charset val="163"/>
    </font>
    <font>
      <b/>
      <sz val="12"/>
      <name val="Times New Roman"/>
      <family val="1"/>
      <charset val="163"/>
    </font>
    <font>
      <i/>
      <sz val="12"/>
      <name val="Times New Roman"/>
      <family val="1"/>
      <charset val="163"/>
    </font>
    <font>
      <sz val="12"/>
      <name val=".VnTime"/>
      <family val="2"/>
    </font>
    <font>
      <sz val="12"/>
      <name val=".VnTime"/>
      <family val="2"/>
    </font>
    <font>
      <b/>
      <sz val="10"/>
      <name val="Times New Roman"/>
      <family val="1"/>
      <charset val="163"/>
    </font>
    <font>
      <b/>
      <sz val="14"/>
      <name val="Times New Roman"/>
      <family val="1"/>
      <charset val="163"/>
    </font>
    <font>
      <sz val="14"/>
      <name val="Times New Roman"/>
      <family val="1"/>
      <charset val="163"/>
    </font>
    <font>
      <b/>
      <sz val="12"/>
      <color indexed="12"/>
      <name val="Times New Roman"/>
      <family val="1"/>
      <charset val="163"/>
    </font>
    <font>
      <sz val="12"/>
      <color indexed="12"/>
      <name val="Times New Roman"/>
      <family val="1"/>
      <charset val="163"/>
    </font>
    <font>
      <b/>
      <sz val="11"/>
      <name val="Times New Roman"/>
      <family val="1"/>
      <charset val="163"/>
    </font>
    <font>
      <u/>
      <sz val="10"/>
      <color indexed="12"/>
      <name val="Arial"/>
      <family val="2"/>
    </font>
    <font>
      <sz val="12"/>
      <color indexed="8"/>
      <name val="Times New Roman"/>
      <family val="2"/>
      <charset val="163"/>
    </font>
    <font>
      <sz val="12"/>
      <color indexed="9"/>
      <name val="Times New Roman"/>
      <family val="2"/>
      <charset val="163"/>
    </font>
    <font>
      <sz val="12"/>
      <color indexed="20"/>
      <name val="Times New Roman"/>
      <family val="2"/>
      <charset val="163"/>
    </font>
    <font>
      <b/>
      <sz val="12"/>
      <color indexed="52"/>
      <name val="Times New Roman"/>
      <family val="2"/>
      <charset val="163"/>
    </font>
    <font>
      <sz val="11"/>
      <color indexed="8"/>
      <name val="Calibri"/>
      <family val="2"/>
    </font>
    <font>
      <sz val="10"/>
      <name val="Arial"/>
      <family val="2"/>
    </font>
    <font>
      <b/>
      <sz val="12"/>
      <color indexed="9"/>
      <name val="Times New Roman"/>
      <family val="2"/>
      <charset val="163"/>
    </font>
    <font>
      <i/>
      <sz val="12"/>
      <color indexed="23"/>
      <name val="Times New Roman"/>
      <family val="2"/>
      <charset val="163"/>
    </font>
    <font>
      <sz val="12"/>
      <color indexed="17"/>
      <name val="Times New Roman"/>
      <family val="2"/>
      <charset val="163"/>
    </font>
    <font>
      <b/>
      <sz val="15"/>
      <color indexed="56"/>
      <name val="Times New Roman"/>
      <family val="2"/>
      <charset val="163"/>
    </font>
    <font>
      <b/>
      <sz val="13"/>
      <color indexed="56"/>
      <name val="Times New Roman"/>
      <family val="2"/>
      <charset val="163"/>
    </font>
    <font>
      <b/>
      <sz val="11"/>
      <color indexed="56"/>
      <name val="Times New Roman"/>
      <family val="2"/>
      <charset val="163"/>
    </font>
    <font>
      <sz val="12"/>
      <color indexed="62"/>
      <name val="Times New Roman"/>
      <family val="2"/>
      <charset val="163"/>
    </font>
    <font>
      <sz val="12"/>
      <color indexed="52"/>
      <name val="Times New Roman"/>
      <family val="2"/>
      <charset val="163"/>
    </font>
    <font>
      <sz val="12"/>
      <color indexed="60"/>
      <name val="Times New Roman"/>
      <family val="2"/>
      <charset val="163"/>
    </font>
    <font>
      <sz val="12"/>
      <name val="Arial"/>
      <family val="2"/>
    </font>
    <font>
      <sz val="12"/>
      <name val="Times New Roman"/>
      <family val="1"/>
    </font>
    <font>
      <b/>
      <sz val="12"/>
      <color indexed="63"/>
      <name val="Times New Roman"/>
      <family val="2"/>
      <charset val="163"/>
    </font>
    <font>
      <b/>
      <sz val="18"/>
      <color indexed="56"/>
      <name val="Times New Roman"/>
      <family val="2"/>
      <charset val="163"/>
    </font>
    <font>
      <b/>
      <sz val="12"/>
      <color indexed="8"/>
      <name val="Times New Roman"/>
      <family val="2"/>
      <charset val="163"/>
    </font>
    <font>
      <sz val="12"/>
      <color indexed="10"/>
      <name val="Times New Roman"/>
      <family val="2"/>
      <charset val="163"/>
    </font>
    <font>
      <b/>
      <sz val="12"/>
      <name val="Times New Roman"/>
      <family val="1"/>
    </font>
    <font>
      <sz val="14"/>
      <name val="Times New Roman"/>
      <family val="1"/>
    </font>
    <font>
      <sz val="10"/>
      <name val="Times New Roman"/>
      <family val="1"/>
    </font>
    <font>
      <b/>
      <sz val="10"/>
      <name val="Times New Roman"/>
      <family val="1"/>
    </font>
    <font>
      <sz val="13"/>
      <name val=".VnTime"/>
      <family val="2"/>
    </font>
    <font>
      <sz val="12"/>
      <name val="Times New Roman"/>
      <family val="1"/>
      <charset val="163"/>
    </font>
    <font>
      <sz val="10"/>
      <name val="Arial"/>
      <family val="2"/>
      <charset val="163"/>
    </font>
    <font>
      <sz val="12"/>
      <color indexed="8"/>
      <name val="Times New Roman"/>
      <family val="2"/>
    </font>
    <font>
      <sz val="12"/>
      <name val=".VnArial Narrow"/>
      <family val="2"/>
    </font>
    <font>
      <sz val="11"/>
      <color indexed="8"/>
      <name val="Arial"/>
      <family val="2"/>
    </font>
    <font>
      <b/>
      <sz val="12"/>
      <name val="Arial"/>
      <family val="2"/>
    </font>
    <font>
      <sz val="10"/>
      <name val=" "/>
      <family val="1"/>
      <charset val="136"/>
    </font>
    <font>
      <sz val="14"/>
      <name val="뼻뮝"/>
      <family val="3"/>
    </font>
    <font>
      <sz val="12"/>
      <name val="바탕체"/>
      <family val="3"/>
    </font>
    <font>
      <sz val="12"/>
      <name val="뼻뮝"/>
      <family val="3"/>
    </font>
    <font>
      <sz val="9"/>
      <name val="Arial"/>
      <family val="2"/>
    </font>
    <font>
      <sz val="12"/>
      <name val="Courier"/>
      <family val="3"/>
    </font>
    <font>
      <b/>
      <sz val="11"/>
      <name val="Times New Roman"/>
      <family val="1"/>
    </font>
    <font>
      <sz val="8"/>
      <name val="Times New Roman"/>
      <family val="1"/>
    </font>
    <font>
      <sz val="14"/>
      <color indexed="8"/>
      <name val="Times New Roman"/>
      <family val="2"/>
      <charset val="163"/>
    </font>
    <font>
      <sz val="14"/>
      <color indexed="9"/>
      <name val="Times New Roman"/>
      <family val="2"/>
      <charset val="163"/>
    </font>
    <font>
      <sz val="14"/>
      <color indexed="20"/>
      <name val="Times New Roman"/>
      <family val="2"/>
      <charset val="163"/>
    </font>
    <font>
      <b/>
      <sz val="14"/>
      <color indexed="52"/>
      <name val="Times New Roman"/>
      <family val="2"/>
      <charset val="163"/>
    </font>
    <font>
      <b/>
      <sz val="14"/>
      <color indexed="9"/>
      <name val="Times New Roman"/>
      <family val="2"/>
      <charset val="163"/>
    </font>
    <font>
      <i/>
      <sz val="14"/>
      <color indexed="23"/>
      <name val="Times New Roman"/>
      <family val="2"/>
      <charset val="163"/>
    </font>
    <font>
      <sz val="14"/>
      <color indexed="17"/>
      <name val="Times New Roman"/>
      <family val="2"/>
      <charset val="163"/>
    </font>
    <font>
      <b/>
      <sz val="15"/>
      <color indexed="62"/>
      <name val="Times New Roman"/>
      <family val="2"/>
      <charset val="163"/>
    </font>
    <font>
      <b/>
      <sz val="13"/>
      <color indexed="62"/>
      <name val="Times New Roman"/>
      <family val="2"/>
      <charset val="163"/>
    </font>
    <font>
      <b/>
      <sz val="11"/>
      <color indexed="62"/>
      <name val="Times New Roman"/>
      <family val="2"/>
      <charset val="163"/>
    </font>
    <font>
      <sz val="14"/>
      <color indexed="62"/>
      <name val="Times New Roman"/>
      <family val="2"/>
      <charset val="163"/>
    </font>
    <font>
      <sz val="14"/>
      <color indexed="52"/>
      <name val="Times New Roman"/>
      <family val="2"/>
      <charset val="163"/>
    </font>
    <font>
      <sz val="14"/>
      <color indexed="60"/>
      <name val="Times New Roman"/>
      <family val="2"/>
      <charset val="163"/>
    </font>
    <font>
      <b/>
      <sz val="14"/>
      <color indexed="63"/>
      <name val="Times New Roman"/>
      <family val="2"/>
      <charset val="163"/>
    </font>
    <font>
      <b/>
      <sz val="18"/>
      <color indexed="62"/>
      <name val="Cambria"/>
      <family val="2"/>
      <charset val="163"/>
    </font>
    <font>
      <b/>
      <sz val="14"/>
      <color indexed="8"/>
      <name val="Times New Roman"/>
      <family val="2"/>
      <charset val="163"/>
    </font>
    <font>
      <sz val="14"/>
      <color indexed="10"/>
      <name val="Times New Roman"/>
      <family val="2"/>
      <charset val="163"/>
    </font>
    <font>
      <sz val="9"/>
      <name val="Times New Roman"/>
      <family val="1"/>
    </font>
    <font>
      <b/>
      <sz val="10"/>
      <name val=".VnTime"/>
      <family val="2"/>
    </font>
    <font>
      <sz val="10"/>
      <name val=".VnTime"/>
      <family val="2"/>
    </font>
    <font>
      <sz val="14"/>
      <name val=".VnTime"/>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VNI-Times"/>
    </font>
    <font>
      <sz val="10"/>
      <name val="Arial MT"/>
      <family val="2"/>
    </font>
    <font>
      <sz val="10"/>
      <color indexed="8"/>
      <name val="MS Sans Serif"/>
      <family val="2"/>
    </font>
    <font>
      <sz val="12"/>
      <name val="돋움체"/>
      <family val="3"/>
      <charset val="129"/>
    </font>
    <font>
      <sz val="12"/>
      <name val="VNtimes new roman"/>
      <family val="2"/>
    </font>
    <font>
      <sz val="12"/>
      <name val="????"/>
      <charset val="136"/>
    </font>
    <font>
      <sz val="10"/>
      <name val="AngsanaUPC"/>
      <family val="1"/>
    </font>
    <font>
      <sz val="11"/>
      <name val="VNHelvet"/>
    </font>
    <font>
      <sz val="12"/>
      <name val=".VnArial"/>
      <family val="2"/>
    </font>
    <font>
      <sz val="10"/>
      <name val="??"/>
      <family val="3"/>
      <charset val="129"/>
    </font>
    <font>
      <sz val="12"/>
      <name val="????"/>
      <family val="1"/>
      <charset val="136"/>
    </font>
    <font>
      <sz val="12"/>
      <name val="|??¢¥¢¬¨Ï"/>
      <family val="1"/>
      <charset val="129"/>
    </font>
    <font>
      <sz val="14"/>
      <name val="뼻뮝"/>
      <family val="3"/>
      <charset val="129"/>
    </font>
    <font>
      <sz val="10"/>
      <name val="VNI-Times"/>
    </font>
    <font>
      <sz val="10"/>
      <name val="MS Sans Serif"/>
      <family val="2"/>
    </font>
    <font>
      <sz val="12"/>
      <name val="VNTime"/>
    </font>
    <font>
      <sz val="10"/>
      <name val="Helv"/>
      <family val="2"/>
    </font>
    <font>
      <sz val="10"/>
      <color indexed="8"/>
      <name val="Arial"/>
      <family val="2"/>
      <charset val="163"/>
    </font>
    <font>
      <sz val="10"/>
      <name val="Helv"/>
      <charset val="204"/>
    </font>
    <font>
      <sz val="10"/>
      <color indexed="8"/>
      <name val="Arial"/>
      <family val="2"/>
    </font>
    <font>
      <sz val="12"/>
      <name val="???"/>
    </font>
    <font>
      <sz val="11"/>
      <name val="3C_Times_T"/>
    </font>
    <font>
      <sz val="12"/>
      <name val="바탕체"/>
      <family val="1"/>
      <charset val="129"/>
    </font>
    <font>
      <sz val="14"/>
      <name val="Terminal"/>
      <family val="3"/>
      <charset val="128"/>
    </font>
    <font>
      <sz val="14"/>
      <name val="VnTime"/>
    </font>
    <font>
      <sz val="13"/>
      <name val="Tms Rmn"/>
      <family val="1"/>
    </font>
    <font>
      <b/>
      <sz val="13"/>
      <name val=".VnArial NarrowH"/>
      <family val="2"/>
    </font>
    <font>
      <b/>
      <u/>
      <sz val="14"/>
      <color indexed="8"/>
      <name val=".VnBook-AntiquaH"/>
      <family val="2"/>
    </font>
    <font>
      <sz val="11"/>
      <name val=".VnTime"/>
      <family val="2"/>
    </font>
    <font>
      <b/>
      <u/>
      <sz val="10"/>
      <name val="VNI-Times"/>
    </font>
    <font>
      <b/>
      <sz val="10"/>
      <name val=".VnArial"/>
      <family val="2"/>
    </font>
    <font>
      <sz val="12"/>
      <name val="???"/>
      <family val="3"/>
    </font>
    <font>
      <sz val="12"/>
      <color indexed="10"/>
      <name val=".VnArial Narrow"/>
      <family val="2"/>
    </font>
    <font>
      <sz val="12"/>
      <color indexed="8"/>
      <name val="¹ÙÅÁÃ¼"/>
      <family val="1"/>
      <charset val="129"/>
    </font>
    <font>
      <i/>
      <sz val="12"/>
      <color indexed="8"/>
      <name val=".VnBook-AntiquaH"/>
      <family val="2"/>
    </font>
    <font>
      <b/>
      <sz val="12"/>
      <color indexed="8"/>
      <name val=".VnBook-Antiqua"/>
      <family val="2"/>
    </font>
    <font>
      <sz val="12"/>
      <name val="Arial Cyr"/>
    </font>
    <font>
      <i/>
      <sz val="12"/>
      <color indexed="8"/>
      <name val=".VnBook-Antiqua"/>
      <family val="2"/>
    </font>
    <font>
      <sz val="12"/>
      <name val="¹UAAA¼"/>
      <family val="3"/>
      <charset val="129"/>
    </font>
    <font>
      <b/>
      <sz val="12"/>
      <color indexed="63"/>
      <name val="VNI-Times"/>
    </font>
    <font>
      <sz val="12"/>
      <name val="¹ÙÅÁÃ¼"/>
      <charset val="129"/>
    </font>
    <font>
      <b/>
      <i/>
      <sz val="14"/>
      <name val="VNTime"/>
      <family val="2"/>
    </font>
    <font>
      <sz val="12"/>
      <name val="Tms Rmn"/>
    </font>
    <font>
      <sz val="11"/>
      <name val="µ¸¿ò"/>
      <charset val="129"/>
    </font>
    <font>
      <sz val="10"/>
      <name val="±¼¸²A¼"/>
      <family val="3"/>
      <charset val="129"/>
    </font>
    <font>
      <sz val="12"/>
      <name val="¹ÙÅÁÃ¼"/>
      <family val="1"/>
      <charset val="129"/>
    </font>
    <font>
      <b/>
      <sz val="10"/>
      <name val="Helv"/>
    </font>
    <font>
      <sz val="10"/>
      <name val=".VnArial"/>
      <family val="2"/>
    </font>
    <font>
      <sz val="10"/>
      <name val="VNI-Aptima"/>
    </font>
    <font>
      <b/>
      <sz val="13"/>
      <name val="Tms Rmn"/>
      <family val="1"/>
    </font>
    <font>
      <sz val="14"/>
      <color indexed="8"/>
      <name val="Times New Roman"/>
      <family val="2"/>
    </font>
    <font>
      <sz val="11"/>
      <name val="UVnTime"/>
      <family val="2"/>
    </font>
    <font>
      <sz val="11"/>
      <color indexed="8"/>
      <name val=".VnTime"/>
      <family val="2"/>
      <charset val="163"/>
    </font>
    <font>
      <b/>
      <sz val="12"/>
      <name val="VNTime"/>
      <family val="2"/>
    </font>
    <font>
      <sz val="10"/>
      <name val="MS Serif"/>
      <family val="1"/>
    </font>
    <font>
      <sz val="10"/>
      <name val="Courier"/>
      <family val="3"/>
    </font>
    <font>
      <b/>
      <sz val="10"/>
      <name val="Arial"/>
      <family val="2"/>
    </font>
    <font>
      <b/>
      <sz val="11"/>
      <name val="VNTimeH"/>
      <family val="2"/>
    </font>
    <font>
      <sz val="10"/>
      <name val="Arial CE"/>
      <charset val="238"/>
    </font>
    <font>
      <sz val="12"/>
      <name val="Tms Rmn"/>
      <family val="1"/>
    </font>
    <font>
      <sz val="10"/>
      <color indexed="16"/>
      <name val="MS Serif"/>
      <family val="1"/>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0"/>
      <name val=".VnArialH"/>
      <family val="2"/>
    </font>
    <font>
      <b/>
      <sz val="12"/>
      <name val=".VnBook-AntiquaH"/>
      <family val="2"/>
    </font>
    <font>
      <b/>
      <sz val="12"/>
      <color indexed="9"/>
      <name val="Tms Rmn"/>
    </font>
    <font>
      <b/>
      <sz val="12"/>
      <name val="Helv"/>
    </font>
    <font>
      <b/>
      <sz val="12"/>
      <name val="Tahoma"/>
      <family val="2"/>
    </font>
    <font>
      <b/>
      <sz val="18"/>
      <name val="Arial"/>
      <family val="2"/>
    </font>
    <font>
      <b/>
      <sz val="1"/>
      <color indexed="8"/>
      <name val="Courier"/>
      <family val="3"/>
    </font>
    <font>
      <b/>
      <sz val="8"/>
      <name val="MS Sans Serif"/>
      <family val="2"/>
    </font>
    <font>
      <b/>
      <sz val="14"/>
      <name val=".VnTimeH"/>
      <family val="2"/>
    </font>
    <font>
      <sz val="12"/>
      <name val="±¼¸²Ã¼"/>
      <family val="3"/>
      <charset val="129"/>
    </font>
    <font>
      <sz val="10"/>
      <name val="Tahoma"/>
      <family val="2"/>
    </font>
    <font>
      <u/>
      <sz val="10"/>
      <color indexed="12"/>
      <name val=".VnTime"/>
      <family val="2"/>
    </font>
    <font>
      <u/>
      <sz val="12"/>
      <color indexed="12"/>
      <name val=".VnTime"/>
      <family val="2"/>
    </font>
    <font>
      <u/>
      <sz val="12"/>
      <color indexed="12"/>
      <name val="Arial"/>
      <family val="2"/>
    </font>
    <font>
      <sz val="16"/>
      <name val="VNI-Times"/>
    </font>
    <font>
      <sz val="8"/>
      <name val="VNarial"/>
      <family val="2"/>
    </font>
    <font>
      <b/>
      <i/>
      <sz val="12"/>
      <name val=".VnAristote"/>
      <family val="2"/>
    </font>
    <font>
      <b/>
      <sz val="11"/>
      <name val="Helv"/>
    </font>
    <font>
      <sz val="10"/>
      <name val=".VnAvant"/>
      <family val="2"/>
    </font>
    <font>
      <sz val="7"/>
      <name val="Small Fonts"/>
      <family val="2"/>
    </font>
    <font>
      <b/>
      <sz val="12"/>
      <name val="VN-NTime"/>
    </font>
    <font>
      <sz val="11"/>
      <color indexed="8"/>
      <name val="Helvetica Neue"/>
    </font>
    <font>
      <sz val="11"/>
      <color indexed="8"/>
      <name val="Times New Roman"/>
      <family val="2"/>
    </font>
    <font>
      <sz val="11"/>
      <name val="VNI-Aptima"/>
    </font>
    <font>
      <sz val="11"/>
      <name val="–¾’©"/>
      <family val="1"/>
      <charset val="128"/>
    </font>
    <font>
      <b/>
      <sz val="11"/>
      <name val="Arial"/>
      <family val="2"/>
    </font>
    <font>
      <sz val="14"/>
      <name val=".VnArial Narrow"/>
      <family val="2"/>
    </font>
    <font>
      <sz val="10"/>
      <name val="Tms Rmn"/>
      <family val="1"/>
    </font>
    <font>
      <b/>
      <sz val="10"/>
      <name val="MS Sans Serif"/>
      <family val="2"/>
    </font>
    <font>
      <sz val="8"/>
      <name val="Wingdings"/>
      <charset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2"/>
      <name val="宋体"/>
      <charset val="134"/>
    </font>
    <font>
      <sz val="8"/>
      <name val="MS Sans Serif"/>
      <family val="2"/>
    </font>
    <font>
      <b/>
      <sz val="10.5"/>
      <name val=".VnAvantH"/>
      <family val="2"/>
    </font>
    <font>
      <sz val="10"/>
      <name val="VNbook-Antiqua"/>
    </font>
    <font>
      <sz val="11"/>
      <color indexed="32"/>
      <name val="VNI-Times"/>
    </font>
    <font>
      <b/>
      <sz val="10"/>
      <name val="Tahoma"/>
      <family val="2"/>
    </font>
    <font>
      <b/>
      <sz val="8"/>
      <color indexed="8"/>
      <name val="Helv"/>
      <family val="2"/>
    </font>
    <font>
      <sz val="13"/>
      <name val=".VnArial"/>
      <family val="2"/>
    </font>
    <font>
      <b/>
      <sz val="10"/>
      <name val="VNI-Univer"/>
    </font>
    <font>
      <sz val="10"/>
      <name val=".VnBook-Antiqua"/>
      <family val="2"/>
    </font>
    <font>
      <b/>
      <sz val="12"/>
      <name val="VNI-Times"/>
    </font>
    <font>
      <sz val="11"/>
      <name val=".VnAvant"/>
      <family val="2"/>
    </font>
    <font>
      <b/>
      <sz val="13"/>
      <color indexed="8"/>
      <name val=".VnTimeH"/>
      <family val="2"/>
    </font>
    <font>
      <b/>
      <sz val="12"/>
      <name val=".VnTime"/>
      <family val="2"/>
    </font>
    <font>
      <b/>
      <u val="double"/>
      <sz val="12"/>
      <color indexed="12"/>
      <name val=".VnBahamasB"/>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0"/>
      <name val=".VnArialH"/>
      <family val="2"/>
    </font>
    <font>
      <sz val="10"/>
      <name val="VNtimes new roman"/>
      <family val="2"/>
    </font>
    <font>
      <sz val="14"/>
      <name val="VnTime"/>
      <family val="2"/>
    </font>
    <font>
      <sz val="8"/>
      <name val=".VnTime"/>
      <family val="2"/>
    </font>
    <font>
      <b/>
      <sz val="8"/>
      <name val="VN Helvetica"/>
    </font>
    <font>
      <b/>
      <sz val="10"/>
      <name val="VN AvantGBook"/>
    </font>
    <font>
      <b/>
      <sz val="10"/>
      <name val="VN Helvetica"/>
    </font>
    <font>
      <b/>
      <sz val="16"/>
      <name val=".VnTime"/>
      <family val="2"/>
    </font>
    <font>
      <sz val="8"/>
      <name val="VN Helvetica"/>
    </font>
    <font>
      <sz val="10"/>
      <name val="Geneva"/>
      <family val="2"/>
    </font>
    <font>
      <sz val="14"/>
      <name val=".VnArial"/>
      <family val="2"/>
    </font>
    <font>
      <sz val="22"/>
      <name val="ＭＳ 明朝"/>
      <family val="1"/>
      <charset val="128"/>
    </font>
    <font>
      <sz val="12"/>
      <color indexed="8"/>
      <name val="바탕체"/>
      <family val="3"/>
    </font>
    <font>
      <sz val="10"/>
      <name val="명조"/>
      <family val="3"/>
      <charset val="129"/>
    </font>
    <font>
      <sz val="12"/>
      <name val="바탕체"/>
      <family val="3"/>
      <charset val="129"/>
    </font>
    <font>
      <sz val="10"/>
      <name val="돋움체"/>
      <family val="3"/>
      <charset val="129"/>
    </font>
    <font>
      <sz val="12"/>
      <name val="宋体"/>
      <family val="1"/>
      <charset val="136"/>
    </font>
    <font>
      <u/>
      <sz val="10"/>
      <color indexed="14"/>
      <name val="MS Sans Serif"/>
      <family val="2"/>
    </font>
    <font>
      <u/>
      <sz val="9"/>
      <color indexed="36"/>
      <name val="新細明體"/>
      <family val="1"/>
      <charset val="136"/>
    </font>
    <font>
      <sz val="12"/>
      <name val="新細明體"/>
      <family val="1"/>
      <charset val="136"/>
    </font>
    <font>
      <sz val="12"/>
      <name val="宋体"/>
      <charset val="134"/>
    </font>
    <font>
      <sz val="10"/>
      <name val="ＭＳ Ｐゴシック"/>
      <family val="3"/>
      <charset val="128"/>
    </font>
    <font>
      <u/>
      <sz val="10"/>
      <color indexed="12"/>
      <name val="MS Sans Serif"/>
      <family val="2"/>
    </font>
    <font>
      <u/>
      <sz val="9"/>
      <color indexed="12"/>
      <name val="新細明體"/>
      <family val="1"/>
      <charset val="136"/>
    </font>
    <font>
      <u/>
      <sz val="12"/>
      <color indexed="12"/>
      <name val="新細明體"/>
      <family val="1"/>
      <charset val="136"/>
    </font>
    <font>
      <u/>
      <sz val="12"/>
      <color indexed="36"/>
      <name val="新細明體"/>
      <family val="1"/>
      <charset val="136"/>
    </font>
    <font>
      <sz val="11"/>
      <color indexed="8"/>
      <name val="Calibri"/>
      <family val="2"/>
      <charset val="163"/>
    </font>
    <font>
      <sz val="14"/>
      <color indexed="9"/>
      <name val="Times New Roman"/>
      <family val="2"/>
    </font>
    <font>
      <sz val="14"/>
      <color indexed="20"/>
      <name val="Times New Roman"/>
      <family val="2"/>
    </font>
    <font>
      <b/>
      <sz val="14"/>
      <color indexed="52"/>
      <name val="Times New Roman"/>
      <family val="2"/>
    </font>
    <font>
      <b/>
      <sz val="14"/>
      <color indexed="9"/>
      <name val="Times New Roman"/>
      <family val="2"/>
    </font>
    <font>
      <i/>
      <sz val="14"/>
      <color indexed="23"/>
      <name val="Times New Roman"/>
      <family val="2"/>
    </font>
    <font>
      <sz val="14"/>
      <color indexed="17"/>
      <name val="Times New Roman"/>
      <family val="2"/>
    </font>
    <font>
      <b/>
      <sz val="15"/>
      <color indexed="56"/>
      <name val="Times New Roman"/>
      <family val="2"/>
    </font>
    <font>
      <b/>
      <sz val="13"/>
      <color indexed="56"/>
      <name val="Times New Roman"/>
      <family val="2"/>
    </font>
    <font>
      <b/>
      <sz val="11"/>
      <color indexed="56"/>
      <name val="Times New Roman"/>
      <family val="2"/>
    </font>
    <font>
      <sz val="14"/>
      <color indexed="62"/>
      <name val="Times New Roman"/>
      <family val="2"/>
    </font>
    <font>
      <sz val="14"/>
      <color indexed="52"/>
      <name val="Times New Roman"/>
      <family val="2"/>
    </font>
    <font>
      <sz val="14"/>
      <color indexed="60"/>
      <name val="Times New Roman"/>
      <family val="2"/>
    </font>
    <font>
      <b/>
      <sz val="14"/>
      <color indexed="63"/>
      <name val="Times New Roman"/>
      <family val="2"/>
    </font>
    <font>
      <b/>
      <sz val="14"/>
      <color indexed="8"/>
      <name val="Times New Roman"/>
      <family val="2"/>
    </font>
    <font>
      <sz val="14"/>
      <color indexed="10"/>
      <name val="Times New Roman"/>
      <family val="2"/>
    </font>
    <font>
      <sz val="12"/>
      <color theme="1"/>
      <name val="Times New Roman"/>
      <family val="2"/>
    </font>
    <font>
      <sz val="14"/>
      <color theme="1"/>
      <name val="Times New Roman"/>
      <family val="2"/>
    </font>
    <font>
      <sz val="11"/>
      <color theme="1"/>
      <name val="Calibri"/>
      <family val="2"/>
      <scheme val="minor"/>
    </font>
    <font>
      <sz val="14"/>
      <color theme="1"/>
      <name val="Times New Roman"/>
      <family val="2"/>
      <charset val="163"/>
    </font>
    <font>
      <b/>
      <sz val="12"/>
      <color rgb="FF0033CC"/>
      <name val="Times New Roman"/>
      <family val="1"/>
    </font>
    <font>
      <i/>
      <sz val="12"/>
      <name val="Times New Roman"/>
      <family val="1"/>
    </font>
    <font>
      <b/>
      <sz val="14"/>
      <name val="Times New Roman"/>
      <family val="1"/>
    </font>
    <font>
      <i/>
      <sz val="14"/>
      <name val="Times New Roman"/>
      <family val="1"/>
    </font>
    <font>
      <sz val="7"/>
      <name val="Times New Roman"/>
      <family val="1"/>
    </font>
    <font>
      <sz val="10"/>
      <color rgb="FF0033CC"/>
      <name val="Times New Roman"/>
      <family val="1"/>
    </font>
    <font>
      <b/>
      <sz val="10"/>
      <color rgb="FF0033CC"/>
      <name val="Times New Roman"/>
      <family val="1"/>
    </font>
    <font>
      <b/>
      <i/>
      <sz val="14"/>
      <name val="Times New Roman"/>
      <family val="1"/>
    </font>
    <font>
      <sz val="12"/>
      <name val="Calibri"/>
      <family val="2"/>
      <scheme val="minor"/>
    </font>
    <font>
      <sz val="12"/>
      <name val="Cambria"/>
      <family val="1"/>
      <charset val="163"/>
      <scheme val="major"/>
    </font>
    <font>
      <b/>
      <sz val="8"/>
      <name val="Times New Roman"/>
      <family val="1"/>
    </font>
    <font>
      <b/>
      <sz val="9"/>
      <name val="Times New Roman"/>
      <family val="1"/>
    </font>
    <font>
      <sz val="10"/>
      <name val="Arial"/>
      <charset val="163"/>
    </font>
    <font>
      <sz val="10"/>
      <name val="Times New Roman"/>
      <family val="1"/>
      <charset val="163"/>
    </font>
    <font>
      <b/>
      <sz val="8"/>
      <name val="Times New Roman"/>
      <family val="1"/>
      <charset val="163"/>
    </font>
    <font>
      <sz val="8"/>
      <name val="Times New Roman"/>
      <family val="1"/>
      <charset val="163"/>
    </font>
    <font>
      <sz val="8"/>
      <color rgb="FF0000CC"/>
      <name val="Times New Roman"/>
      <family val="1"/>
    </font>
    <font>
      <b/>
      <sz val="14"/>
      <color indexed="8"/>
      <name val="Times New Roman"/>
      <family val="1"/>
      <charset val="163"/>
    </font>
    <font>
      <sz val="14"/>
      <color indexed="8"/>
      <name val="Times New Roman"/>
      <family val="1"/>
      <charset val="163"/>
    </font>
    <font>
      <i/>
      <sz val="14"/>
      <color indexed="8"/>
      <name val="Times New Roman"/>
      <family val="1"/>
      <charset val="163"/>
    </font>
    <font>
      <b/>
      <u/>
      <sz val="10"/>
      <name val="Times New Roman"/>
      <family val="1"/>
      <charset val="163"/>
    </font>
  </fonts>
  <fills count="56">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23"/>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right/>
      <top style="thin">
        <color indexed="49"/>
      </top>
      <bottom style="double">
        <color indexed="49"/>
      </bottom>
      <diagonal/>
    </border>
    <border>
      <left style="hair">
        <color indexed="64"/>
      </left>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style="thin">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thin">
        <color indexed="64"/>
      </top>
      <bottom style="hair">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thin">
        <color indexed="64"/>
      </right>
      <top/>
      <bottom style="hair">
        <color indexed="8"/>
      </bottom>
      <diagonal/>
    </border>
    <border>
      <left style="thin">
        <color indexed="64"/>
      </left>
      <right style="thin">
        <color indexed="8"/>
      </right>
      <top style="hair">
        <color indexed="64"/>
      </top>
      <bottom style="hair">
        <color indexed="64"/>
      </bottom>
      <diagonal/>
    </border>
    <border>
      <left style="thin">
        <color indexed="64"/>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style="thin">
        <color indexed="8"/>
      </right>
      <top style="hair">
        <color indexed="64"/>
      </top>
      <bottom style="hair">
        <color indexed="8"/>
      </bottom>
      <diagonal/>
    </border>
    <border>
      <left style="thin">
        <color indexed="8"/>
      </left>
      <right style="thin">
        <color indexed="8"/>
      </right>
      <top style="hair">
        <color indexed="8"/>
      </top>
      <bottom/>
      <diagonal/>
    </border>
    <border>
      <left style="thin">
        <color indexed="64"/>
      </left>
      <right style="thin">
        <color indexed="64"/>
      </right>
      <top style="hair">
        <color indexed="64"/>
      </top>
      <bottom/>
      <diagonal/>
    </border>
  </borders>
  <cellStyleXfs count="2224">
    <xf numFmtId="0" fontId="0" fillId="0" borderId="0"/>
    <xf numFmtId="183" fontId="97" fillId="0" borderId="0" applyFont="0" applyFill="0" applyBorder="0" applyAlignment="0" applyProtection="0"/>
    <xf numFmtId="0" fontId="10" fillId="0" borderId="0" applyNumberFormat="0" applyFill="0" applyBorder="0" applyAlignment="0" applyProtection="0"/>
    <xf numFmtId="0" fontId="98" fillId="0" borderId="0"/>
    <xf numFmtId="0" fontId="99" fillId="0" borderId="0"/>
    <xf numFmtId="3" fontId="100" fillId="0" borderId="1"/>
    <xf numFmtId="172" fontId="101" fillId="0" borderId="2" applyFont="0" applyBorder="0"/>
    <xf numFmtId="0" fontId="78" fillId="0" borderId="0"/>
    <xf numFmtId="184" fontId="102" fillId="0" borderId="0" applyFont="0" applyFill="0" applyBorder="0" applyAlignment="0" applyProtection="0"/>
    <xf numFmtId="0" fontId="103" fillId="0" borderId="0" applyFont="0" applyFill="0" applyBorder="0" applyAlignment="0" applyProtection="0"/>
    <xf numFmtId="185" fontId="10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05" fillId="0" borderId="0" applyFont="0" applyFill="0" applyBorder="0" applyAlignment="0" applyProtection="0"/>
    <xf numFmtId="0" fontId="106" fillId="0" borderId="3"/>
    <xf numFmtId="186" fontId="10" fillId="0" borderId="0" applyFont="0" applyFill="0" applyBorder="0" applyAlignment="0" applyProtection="0"/>
    <xf numFmtId="187" fontId="107" fillId="0" borderId="0" applyFont="0" applyFill="0" applyBorder="0" applyAlignment="0" applyProtection="0"/>
    <xf numFmtId="175" fontId="107" fillId="0" borderId="0" applyFont="0" applyFill="0" applyBorder="0" applyAlignment="0" applyProtection="0"/>
    <xf numFmtId="188" fontId="56" fillId="0" borderId="0" applyFont="0" applyFill="0" applyBorder="0" applyAlignment="0" applyProtection="0"/>
    <xf numFmtId="0" fontId="103"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108" fillId="0" borderId="0"/>
    <xf numFmtId="40" fontId="109" fillId="0" borderId="0" applyFont="0" applyFill="0" applyBorder="0" applyAlignment="0" applyProtection="0"/>
    <xf numFmtId="38" fontId="109" fillId="0" borderId="0" applyFont="0" applyFill="0" applyBorder="0" applyAlignment="0" applyProtection="0"/>
    <xf numFmtId="0" fontId="24" fillId="0" borderId="0" applyNumberFormat="0" applyFill="0" applyBorder="0" applyAlignment="0" applyProtection="0"/>
    <xf numFmtId="187" fontId="10" fillId="0" borderId="0" applyFont="0" applyFill="0" applyBorder="0" applyAlignment="0" applyProtection="0"/>
    <xf numFmtId="0" fontId="24" fillId="0" borderId="0"/>
    <xf numFmtId="42" fontId="110" fillId="0" borderId="0" applyFont="0" applyFill="0" applyBorder="0" applyAlignment="0" applyProtection="0"/>
    <xf numFmtId="0" fontId="111" fillId="0" borderId="0"/>
    <xf numFmtId="0" fontId="105" fillId="0" borderId="0"/>
    <xf numFmtId="0" fontId="112" fillId="0" borderId="0"/>
    <xf numFmtId="189" fontId="10" fillId="0" borderId="0" applyFon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42" fontId="110" fillId="0" borderId="0" applyFont="0" applyFill="0" applyBorder="0" applyAlignment="0" applyProtection="0"/>
    <xf numFmtId="0" fontId="35" fillId="0" borderId="0"/>
    <xf numFmtId="0" fontId="111" fillId="0" borderId="0"/>
    <xf numFmtId="0" fontId="111" fillId="0" borderId="0"/>
    <xf numFmtId="0" fontId="113" fillId="0" borderId="0"/>
    <xf numFmtId="0" fontId="114" fillId="0" borderId="0">
      <alignment vertical="top"/>
    </xf>
    <xf numFmtId="0" fontId="111" fillId="0" borderId="0"/>
    <xf numFmtId="0" fontId="35" fillId="0" borderId="0"/>
    <xf numFmtId="0" fontId="78" fillId="0" borderId="0" applyNumberFormat="0" applyFill="0" applyBorder="0" applyAlignment="0" applyProtection="0"/>
    <xf numFmtId="42" fontId="110" fillId="0" borderId="0" applyFont="0" applyFill="0" applyBorder="0" applyAlignment="0" applyProtection="0"/>
    <xf numFmtId="0" fontId="111" fillId="0" borderId="0"/>
    <xf numFmtId="0" fontId="111" fillId="0" borderId="0"/>
    <xf numFmtId="0" fontId="111" fillId="0" borderId="0"/>
    <xf numFmtId="0" fontId="111" fillId="0" borderId="0"/>
    <xf numFmtId="0" fontId="78" fillId="0" borderId="0" applyNumberFormat="0" applyFill="0" applyBorder="0" applyAlignment="0" applyProtection="0"/>
    <xf numFmtId="0" fontId="111" fillId="0" borderId="0" applyFon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13" fillId="0" borderId="0"/>
    <xf numFmtId="0" fontId="35" fillId="0" borderId="0"/>
    <xf numFmtId="0" fontId="115" fillId="0" borderId="0"/>
    <xf numFmtId="0" fontId="78" fillId="0" borderId="0" applyNumberFormat="0" applyFill="0" applyBorder="0" applyAlignment="0" applyProtection="0"/>
    <xf numFmtId="0" fontId="78" fillId="0" borderId="0" applyNumberFormat="0" applyFill="0" applyBorder="0" applyAlignment="0" applyProtection="0"/>
    <xf numFmtId="0" fontId="113" fillId="0" borderId="0"/>
    <xf numFmtId="0" fontId="113" fillId="0" borderId="0"/>
    <xf numFmtId="0" fontId="116" fillId="0" borderId="0">
      <alignment vertical="top"/>
    </xf>
    <xf numFmtId="42" fontId="110" fillId="0" borderId="0" applyFont="0" applyFill="0" applyBorder="0" applyAlignment="0" applyProtection="0"/>
    <xf numFmtId="0" fontId="35" fillId="0" borderId="0"/>
    <xf numFmtId="0" fontId="35" fillId="0" borderId="0"/>
    <xf numFmtId="0" fontId="111" fillId="0" borderId="0"/>
    <xf numFmtId="0" fontId="113"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44" fillId="0" borderId="0" applyNumberFormat="0" applyFill="0" applyBorder="0" applyAlignment="0" applyProtection="0"/>
    <xf numFmtId="0" fontId="111" fillId="0" borderId="0" applyFont="0" applyFill="0" applyBorder="0" applyAlignment="0" applyProtection="0"/>
    <xf numFmtId="0" fontId="113" fillId="0" borderId="0"/>
    <xf numFmtId="0" fontId="113" fillId="0" borderId="0"/>
    <xf numFmtId="0" fontId="113"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11" fillId="0" borderId="0" applyFont="0" applyFill="0" applyBorder="0" applyAlignment="0" applyProtection="0"/>
    <xf numFmtId="0" fontId="111" fillId="0" borderId="0" applyFont="0" applyFill="0" applyBorder="0" applyAlignment="0" applyProtection="0"/>
    <xf numFmtId="0" fontId="111" fillId="0" borderId="0"/>
    <xf numFmtId="0" fontId="35"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42" fontId="110" fillId="0" borderId="0" applyFont="0" applyFill="0" applyBorder="0" applyAlignment="0" applyProtection="0"/>
    <xf numFmtId="183" fontId="97" fillId="0" borderId="0" applyFont="0" applyFill="0" applyBorder="0" applyAlignment="0" applyProtection="0"/>
    <xf numFmtId="175" fontId="97" fillId="0" borderId="0" applyFont="0" applyFill="0" applyBorder="0" applyAlignment="0" applyProtection="0"/>
    <xf numFmtId="190"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191"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187" fontId="97" fillId="0" borderId="0" applyFont="0" applyFill="0" applyBorder="0" applyAlignment="0" applyProtection="0"/>
    <xf numFmtId="42" fontId="110" fillId="0" borderId="0" applyFont="0" applyFill="0" applyBorder="0" applyAlignment="0" applyProtection="0"/>
    <xf numFmtId="192" fontId="110" fillId="0" borderId="0" applyFont="0" applyFill="0" applyBorder="0" applyAlignment="0" applyProtection="0"/>
    <xf numFmtId="193" fontId="97" fillId="0" borderId="0" applyFont="0" applyFill="0" applyBorder="0" applyAlignment="0" applyProtection="0"/>
    <xf numFmtId="193" fontId="110" fillId="0" borderId="0" applyFont="0" applyFill="0" applyBorder="0" applyAlignment="0" applyProtection="0"/>
    <xf numFmtId="190"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191"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175" fontId="97"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194"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189"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192" fontId="110" fillId="0" borderId="0" applyFont="0" applyFill="0" applyBorder="0" applyAlignment="0" applyProtection="0"/>
    <xf numFmtId="193" fontId="97" fillId="0" borderId="0" applyFont="0" applyFill="0" applyBorder="0" applyAlignment="0" applyProtection="0"/>
    <xf numFmtId="193" fontId="110" fillId="0" borderId="0" applyFont="0" applyFill="0" applyBorder="0" applyAlignment="0" applyProtection="0"/>
    <xf numFmtId="187" fontId="97" fillId="0" borderId="0" applyFont="0" applyFill="0" applyBorder="0" applyAlignment="0" applyProtection="0"/>
    <xf numFmtId="175" fontId="97" fillId="0" borderId="0" applyFont="0" applyFill="0" applyBorder="0" applyAlignment="0" applyProtection="0"/>
    <xf numFmtId="194"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189"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190"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191"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187" fontId="97" fillId="0" borderId="0" applyFont="0" applyFill="0" applyBorder="0" applyAlignment="0" applyProtection="0"/>
    <xf numFmtId="183" fontId="97" fillId="0" borderId="0" applyFont="0" applyFill="0" applyBorder="0" applyAlignment="0" applyProtection="0"/>
    <xf numFmtId="0" fontId="113"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11" fillId="0" borderId="0"/>
    <xf numFmtId="0" fontId="78" fillId="0" borderId="0" applyNumberFormat="0" applyFill="0" applyBorder="0" applyAlignment="0" applyProtection="0"/>
    <xf numFmtId="0" fontId="78" fillId="0" borderId="0" applyNumberFormat="0" applyFill="0" applyBorder="0" applyAlignment="0" applyProtection="0"/>
    <xf numFmtId="192" fontId="110" fillId="0" borderId="0" applyFont="0" applyFill="0" applyBorder="0" applyAlignment="0" applyProtection="0"/>
    <xf numFmtId="193" fontId="97" fillId="0" borderId="0" applyFont="0" applyFill="0" applyBorder="0" applyAlignment="0" applyProtection="0"/>
    <xf numFmtId="193" fontId="110" fillId="0" borderId="0" applyFont="0" applyFill="0" applyBorder="0" applyAlignment="0" applyProtection="0"/>
    <xf numFmtId="42" fontId="110" fillId="0" borderId="0" applyFont="0" applyFill="0" applyBorder="0" applyAlignment="0" applyProtection="0"/>
    <xf numFmtId="42" fontId="110" fillId="0" borderId="0" applyFont="0" applyFill="0" applyBorder="0" applyAlignment="0" applyProtection="0"/>
    <xf numFmtId="0" fontId="35" fillId="0" borderId="0"/>
    <xf numFmtId="0" fontId="113" fillId="0" borderId="0"/>
    <xf numFmtId="0" fontId="24" fillId="0" borderId="0"/>
    <xf numFmtId="0" fontId="113" fillId="0" borderId="0"/>
    <xf numFmtId="42" fontId="110" fillId="0" borderId="0" applyFont="0" applyFill="0" applyBorder="0" applyAlignment="0" applyProtection="0"/>
    <xf numFmtId="0" fontId="111" fillId="0" borderId="0"/>
    <xf numFmtId="0" fontId="24" fillId="0" borderId="0"/>
    <xf numFmtId="0" fontId="55" fillId="0" borderId="0"/>
    <xf numFmtId="0" fontId="111" fillId="0" borderId="0" applyFont="0" applyFill="0" applyBorder="0" applyAlignment="0" applyProtection="0"/>
    <xf numFmtId="42" fontId="110" fillId="0" borderId="0" applyFont="0" applyFill="0" applyBorder="0" applyAlignment="0" applyProtection="0"/>
    <xf numFmtId="42" fontId="110" fillId="0" borderId="0" applyFont="0" applyFill="0" applyBorder="0" applyAlignment="0" applyProtection="0"/>
    <xf numFmtId="0" fontId="111" fillId="0" borderId="0" applyFont="0" applyFill="0" applyBorder="0" applyAlignment="0" applyProtection="0"/>
    <xf numFmtId="0" fontId="35" fillId="0" borderId="0"/>
    <xf numFmtId="187" fontId="97" fillId="0" borderId="0" applyFont="0" applyFill="0" applyBorder="0" applyAlignment="0" applyProtection="0"/>
    <xf numFmtId="194"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189"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190"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191" fontId="110"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183" fontId="97" fillId="0" borderId="0" applyFont="0" applyFill="0" applyBorder="0" applyAlignment="0" applyProtection="0"/>
    <xf numFmtId="175" fontId="97" fillId="0" borderId="0" applyFont="0" applyFill="0" applyBorder="0" applyAlignment="0" applyProtection="0"/>
    <xf numFmtId="42" fontId="110" fillId="0" borderId="0" applyFont="0" applyFill="0" applyBorder="0" applyAlignment="0" applyProtection="0"/>
    <xf numFmtId="0" fontId="113" fillId="0" borderId="0"/>
    <xf numFmtId="0" fontId="113" fillId="0" borderId="0"/>
    <xf numFmtId="0" fontId="78" fillId="0" borderId="0" applyNumberFormat="0" applyFill="0" applyBorder="0" applyAlignment="0" applyProtection="0"/>
    <xf numFmtId="0" fontId="111" fillId="0" borderId="0" applyFon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42" fontId="110" fillId="0" borderId="0" applyFont="0" applyFill="0" applyBorder="0" applyAlignment="0" applyProtection="0"/>
    <xf numFmtId="0" fontId="116" fillId="0" borderId="0">
      <alignment vertical="top"/>
    </xf>
    <xf numFmtId="0" fontId="116" fillId="0" borderId="0">
      <alignment vertical="top"/>
    </xf>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13" fillId="0" borderId="0"/>
    <xf numFmtId="0" fontId="78" fillId="0" borderId="0" applyNumberFormat="0" applyFill="0" applyBorder="0" applyAlignment="0" applyProtection="0"/>
    <xf numFmtId="0" fontId="78" fillId="0" borderId="0" applyNumberFormat="0" applyFill="0" applyBorder="0" applyAlignment="0" applyProtection="0"/>
    <xf numFmtId="195" fontId="117" fillId="0" borderId="0" applyFont="0" applyFill="0" applyBorder="0" applyAlignment="0" applyProtection="0"/>
    <xf numFmtId="196" fontId="105" fillId="0" borderId="0" applyFont="0" applyFill="0" applyBorder="0" applyAlignment="0" applyProtection="0"/>
    <xf numFmtId="6" fontId="56" fillId="0" borderId="0" applyFont="0" applyFill="0" applyBorder="0" applyAlignment="0" applyProtection="0"/>
    <xf numFmtId="184" fontId="55" fillId="0" borderId="0" applyFont="0" applyFill="0" applyBorder="0" applyAlignment="0" applyProtection="0"/>
    <xf numFmtId="183" fontId="55" fillId="0" borderId="0" applyFont="0" applyFill="0" applyBorder="0" applyAlignment="0" applyProtection="0"/>
    <xf numFmtId="6" fontId="56" fillId="0" borderId="0" applyFont="0" applyFill="0" applyBorder="0" applyAlignment="0" applyProtection="0"/>
    <xf numFmtId="184" fontId="55" fillId="0" borderId="0" applyFont="0" applyFill="0" applyBorder="0" applyAlignment="0" applyProtection="0"/>
    <xf numFmtId="181" fontId="118" fillId="0" borderId="0" applyFont="0" applyFill="0" applyBorder="0" applyAlignment="0" applyProtection="0"/>
    <xf numFmtId="197" fontId="78" fillId="0" borderId="0" applyFont="0" applyFill="0" applyBorder="0" applyAlignment="0" applyProtection="0"/>
    <xf numFmtId="198" fontId="78" fillId="0" borderId="0" applyFont="0" applyFill="0" applyBorder="0" applyAlignment="0" applyProtection="0"/>
    <xf numFmtId="199" fontId="119" fillId="0" borderId="0" applyFont="0" applyFill="0" applyBorder="0" applyAlignment="0" applyProtection="0"/>
    <xf numFmtId="0" fontId="120" fillId="0" borderId="0"/>
    <xf numFmtId="0" fontId="120" fillId="0" borderId="0"/>
    <xf numFmtId="0" fontId="120" fillId="0" borderId="0"/>
    <xf numFmtId="0" fontId="42" fillId="0" borderId="0"/>
    <xf numFmtId="1" fontId="121" fillId="0" borderId="1" applyBorder="0" applyAlignment="0">
      <alignment horizontal="center"/>
    </xf>
    <xf numFmtId="200" fontId="122" fillId="0" borderId="0" applyFont="0" applyFill="0" applyBorder="0" applyAlignment="0" applyProtection="0"/>
    <xf numFmtId="43" fontId="123" fillId="0" borderId="4" applyNumberFormat="0" applyFont="0" applyBorder="0" applyAlignment="0">
      <alignment horizontal="center" vertical="center"/>
    </xf>
    <xf numFmtId="43" fontId="123" fillId="0" borderId="4" applyNumberFormat="0" applyFont="0" applyBorder="0" applyAlignment="0">
      <alignment horizontal="center" vertical="center"/>
    </xf>
    <xf numFmtId="201" fontId="122" fillId="0" borderId="0" applyFont="0" applyFill="0" applyBorder="0" applyAlignment="0" applyProtection="0"/>
    <xf numFmtId="3" fontId="100" fillId="0" borderId="1"/>
    <xf numFmtId="3" fontId="100" fillId="0" borderId="1"/>
    <xf numFmtId="10" fontId="122" fillId="0" borderId="0" applyFont="0" applyFill="0" applyBorder="0" applyAlignment="0" applyProtection="0"/>
    <xf numFmtId="1" fontId="121" fillId="0" borderId="1" applyBorder="0" applyAlignment="0">
      <alignment horizontal="center"/>
    </xf>
    <xf numFmtId="1" fontId="123" fillId="0" borderId="4" applyNumberFormat="0" applyFont="0" applyBorder="0" applyAlignment="0">
      <alignment horizontal="center" vertical="center"/>
    </xf>
    <xf numFmtId="195" fontId="117" fillId="0" borderId="0" applyFont="0" applyFill="0" applyBorder="0" applyAlignment="0" applyProtection="0"/>
    <xf numFmtId="0" fontId="24" fillId="0" borderId="0"/>
    <xf numFmtId="0" fontId="124" fillId="2" borderId="0"/>
    <xf numFmtId="195" fontId="117" fillId="0" borderId="0" applyFont="0" applyFill="0" applyBorder="0" applyAlignment="0" applyProtection="0"/>
    <xf numFmtId="0" fontId="124" fillId="2" borderId="0"/>
    <xf numFmtId="0" fontId="124" fillId="2" borderId="0"/>
    <xf numFmtId="0" fontId="124" fillId="2" borderId="0"/>
    <xf numFmtId="195" fontId="117" fillId="0" borderId="0" applyFont="0" applyFill="0" applyBorder="0" applyAlignment="0" applyProtection="0"/>
    <xf numFmtId="195" fontId="117" fillId="0" borderId="0" applyFont="0" applyFill="0" applyBorder="0" applyAlignment="0" applyProtection="0"/>
    <xf numFmtId="0" fontId="125" fillId="2" borderId="0"/>
    <xf numFmtId="0" fontId="125" fillId="2" borderId="0"/>
    <xf numFmtId="0" fontId="125" fillId="2" borderId="0"/>
    <xf numFmtId="0" fontId="124" fillId="2" borderId="0"/>
    <xf numFmtId="0" fontId="125" fillId="2" borderId="0"/>
    <xf numFmtId="0" fontId="124" fillId="2" borderId="0"/>
    <xf numFmtId="0" fontId="125" fillId="2" borderId="0"/>
    <xf numFmtId="0" fontId="125" fillId="2" borderId="0"/>
    <xf numFmtId="0" fontId="124" fillId="2" borderId="0"/>
    <xf numFmtId="0" fontId="124" fillId="2" borderId="0"/>
    <xf numFmtId="0" fontId="124" fillId="2" borderId="0"/>
    <xf numFmtId="195" fontId="117" fillId="0" borderId="0" applyFont="0" applyFill="0" applyBorder="0" applyAlignment="0" applyProtection="0"/>
    <xf numFmtId="0" fontId="124" fillId="2" borderId="0"/>
    <xf numFmtId="195" fontId="117" fillId="0" borderId="0" applyFont="0" applyFill="0" applyBorder="0" applyAlignment="0" applyProtection="0"/>
    <xf numFmtId="0" fontId="125" fillId="2" borderId="0"/>
    <xf numFmtId="0" fontId="125" fillId="2" borderId="0"/>
    <xf numFmtId="0" fontId="125" fillId="2" borderId="0"/>
    <xf numFmtId="0" fontId="24" fillId="2" borderId="0"/>
    <xf numFmtId="0" fontId="24" fillId="2" borderId="0"/>
    <xf numFmtId="0" fontId="24" fillId="2" borderId="0"/>
    <xf numFmtId="0" fontId="124" fillId="2" borderId="0"/>
    <xf numFmtId="0" fontId="124" fillId="2" borderId="0"/>
    <xf numFmtId="0" fontId="124" fillId="2" borderId="0"/>
    <xf numFmtId="195" fontId="117" fillId="0" borderId="0" applyFont="0" applyFill="0" applyBorder="0" applyAlignment="0" applyProtection="0"/>
    <xf numFmtId="0" fontId="24" fillId="2" borderId="0"/>
    <xf numFmtId="195" fontId="117" fillId="0" borderId="0" applyFont="0" applyFill="0" applyBorder="0" applyAlignment="0" applyProtection="0"/>
    <xf numFmtId="0" fontId="124" fillId="2" borderId="0"/>
    <xf numFmtId="0" fontId="124" fillId="2" borderId="0"/>
    <xf numFmtId="0" fontId="125" fillId="2" borderId="0"/>
    <xf numFmtId="0" fontId="125" fillId="2" borderId="0"/>
    <xf numFmtId="0" fontId="125" fillId="2" borderId="0"/>
    <xf numFmtId="0" fontId="125" fillId="2" borderId="0"/>
    <xf numFmtId="0" fontId="125" fillId="2" borderId="0"/>
    <xf numFmtId="0" fontId="124" fillId="2" borderId="0"/>
    <xf numFmtId="0" fontId="125" fillId="2" borderId="0"/>
    <xf numFmtId="0" fontId="125" fillId="2" borderId="0"/>
    <xf numFmtId="0" fontId="125" fillId="2" borderId="0"/>
    <xf numFmtId="0" fontId="125" fillId="2" borderId="0"/>
    <xf numFmtId="0" fontId="125" fillId="2" borderId="0"/>
    <xf numFmtId="0" fontId="124" fillId="2" borderId="0"/>
    <xf numFmtId="0" fontId="125" fillId="2" borderId="0"/>
    <xf numFmtId="0" fontId="124" fillId="2" borderId="0"/>
    <xf numFmtId="0" fontId="124" fillId="2" borderId="0"/>
    <xf numFmtId="0" fontId="125" fillId="2" borderId="0"/>
    <xf numFmtId="0" fontId="125" fillId="2" borderId="0"/>
    <xf numFmtId="0" fontId="125" fillId="2" borderId="0"/>
    <xf numFmtId="0" fontId="125" fillId="2" borderId="0"/>
    <xf numFmtId="0" fontId="125" fillId="2" borderId="0"/>
    <xf numFmtId="0" fontId="125" fillId="2" borderId="0"/>
    <xf numFmtId="0" fontId="125" fillId="2" borderId="0"/>
    <xf numFmtId="0" fontId="124" fillId="2" borderId="0"/>
    <xf numFmtId="0" fontId="124" fillId="2" borderId="0"/>
    <xf numFmtId="195" fontId="117" fillId="0" borderId="0" applyFont="0" applyFill="0" applyBorder="0" applyAlignment="0" applyProtection="0"/>
    <xf numFmtId="0" fontId="124" fillId="2" borderId="0"/>
    <xf numFmtId="0" fontId="125" fillId="2" borderId="0"/>
    <xf numFmtId="0" fontId="125" fillId="2" borderId="0"/>
    <xf numFmtId="0" fontId="125" fillId="2" borderId="0"/>
    <xf numFmtId="0" fontId="124" fillId="2" borderId="0"/>
    <xf numFmtId="0" fontId="124" fillId="2" borderId="0"/>
    <xf numFmtId="0" fontId="124" fillId="2" borderId="0"/>
    <xf numFmtId="0" fontId="125" fillId="2" borderId="0"/>
    <xf numFmtId="0" fontId="124" fillId="2" borderId="0"/>
    <xf numFmtId="0" fontId="126" fillId="0" borderId="0" applyFont="0" applyFill="0" applyBorder="0" applyAlignment="0">
      <alignment horizontal="left"/>
    </xf>
    <xf numFmtId="195" fontId="117" fillId="0" borderId="0" applyFont="0" applyFill="0" applyBorder="0" applyAlignment="0" applyProtection="0"/>
    <xf numFmtId="0" fontId="125" fillId="2" borderId="0"/>
    <xf numFmtId="0" fontId="125" fillId="2" borderId="0"/>
    <xf numFmtId="0" fontId="125" fillId="2" borderId="0"/>
    <xf numFmtId="0" fontId="24" fillId="2" borderId="0"/>
    <xf numFmtId="0" fontId="124" fillId="2" borderId="0"/>
    <xf numFmtId="0" fontId="124" fillId="2" borderId="0"/>
    <xf numFmtId="0" fontId="124" fillId="2" borderId="0"/>
    <xf numFmtId="0" fontId="35" fillId="0" borderId="0"/>
    <xf numFmtId="0" fontId="124" fillId="2" borderId="0"/>
    <xf numFmtId="0" fontId="124" fillId="2" borderId="0"/>
    <xf numFmtId="0" fontId="124" fillId="3" borderId="0"/>
    <xf numFmtId="0" fontId="124" fillId="2" borderId="0"/>
    <xf numFmtId="0" fontId="124" fillId="2" borderId="0"/>
    <xf numFmtId="0" fontId="124" fillId="2" borderId="0"/>
    <xf numFmtId="0" fontId="124" fillId="2" borderId="0"/>
    <xf numFmtId="0" fontId="124" fillId="2" borderId="0"/>
    <xf numFmtId="0" fontId="127" fillId="0" borderId="1" applyNumberFormat="0" applyFont="0" applyBorder="0">
      <alignment horizontal="left" indent="2"/>
    </xf>
    <xf numFmtId="0" fontId="127" fillId="0" borderId="1" applyNumberFormat="0" applyFont="0" applyBorder="0">
      <alignment horizontal="left" indent="2"/>
    </xf>
    <xf numFmtId="0" fontId="126" fillId="0" borderId="0" applyFont="0" applyFill="0" applyBorder="0" applyAlignment="0">
      <alignment horizontal="left"/>
    </xf>
    <xf numFmtId="9" fontId="128" fillId="0" borderId="0" applyFont="0" applyFill="0" applyBorder="0" applyAlignment="0" applyProtection="0"/>
    <xf numFmtId="9" fontId="53" fillId="0" borderId="0" applyFont="0" applyFill="0" applyBorder="0" applyAlignment="0" applyProtection="0"/>
    <xf numFmtId="0" fontId="129" fillId="4" borderId="5" applyFont="0" applyFill="0" applyAlignment="0">
      <alignment vertical="center" wrapText="1"/>
    </xf>
    <xf numFmtId="0" fontId="24" fillId="0" borderId="0"/>
    <xf numFmtId="9" fontId="130" fillId="0" borderId="0" applyBorder="0" applyAlignment="0" applyProtection="0"/>
    <xf numFmtId="0" fontId="131" fillId="2" borderId="0"/>
    <xf numFmtId="0" fontId="131" fillId="2" borderId="0"/>
    <xf numFmtId="0" fontId="131" fillId="2" borderId="0"/>
    <xf numFmtId="0" fontId="132" fillId="2" borderId="0"/>
    <xf numFmtId="0" fontId="125" fillId="2" borderId="0"/>
    <xf numFmtId="0" fontId="125" fillId="2" borderId="0"/>
    <xf numFmtId="0" fontId="125" fillId="2" borderId="0"/>
    <xf numFmtId="0" fontId="131" fillId="2" borderId="0"/>
    <xf numFmtId="0" fontId="125" fillId="2" borderId="0"/>
    <xf numFmtId="0" fontId="131" fillId="2" borderId="0"/>
    <xf numFmtId="0" fontId="125" fillId="2" borderId="0"/>
    <xf numFmtId="0" fontId="125" fillId="2" borderId="0"/>
    <xf numFmtId="0" fontId="131" fillId="2" borderId="0"/>
    <xf numFmtId="0" fontId="131" fillId="2" borderId="0"/>
    <xf numFmtId="0" fontId="131" fillId="2" borderId="0"/>
    <xf numFmtId="0" fontId="131" fillId="2" borderId="0"/>
    <xf numFmtId="0" fontId="131" fillId="2" borderId="0"/>
    <xf numFmtId="0" fontId="131" fillId="2" borderId="0"/>
    <xf numFmtId="0" fontId="125" fillId="2" borderId="0"/>
    <xf numFmtId="0" fontId="125" fillId="2" borderId="0"/>
    <xf numFmtId="0" fontId="125" fillId="2" borderId="0"/>
    <xf numFmtId="0" fontId="24" fillId="2" borderId="0"/>
    <xf numFmtId="0" fontId="24" fillId="2" borderId="0"/>
    <xf numFmtId="0" fontId="24" fillId="2" borderId="0"/>
    <xf numFmtId="0" fontId="131" fillId="2" borderId="0"/>
    <xf numFmtId="0" fontId="131" fillId="2" borderId="0"/>
    <xf numFmtId="0" fontId="131" fillId="2" borderId="0"/>
    <xf numFmtId="0" fontId="24" fillId="2" borderId="0"/>
    <xf numFmtId="0" fontId="131" fillId="2" borderId="0"/>
    <xf numFmtId="0" fontId="131" fillId="2" borderId="0"/>
    <xf numFmtId="0" fontId="125" fillId="2" borderId="0"/>
    <xf numFmtId="0" fontId="125" fillId="2" borderId="0"/>
    <xf numFmtId="0" fontId="125" fillId="2" borderId="0"/>
    <xf numFmtId="0" fontId="125" fillId="2" borderId="0"/>
    <xf numFmtId="0" fontId="125" fillId="2" borderId="0"/>
    <xf numFmtId="0" fontId="131" fillId="2" borderId="0"/>
    <xf numFmtId="0" fontId="125" fillId="2" borderId="0"/>
    <xf numFmtId="0" fontId="125" fillId="2" borderId="0"/>
    <xf numFmtId="0" fontId="125" fillId="2" borderId="0"/>
    <xf numFmtId="0" fontId="125" fillId="2" borderId="0"/>
    <xf numFmtId="0" fontId="125" fillId="2" borderId="0"/>
    <xf numFmtId="0" fontId="131" fillId="2" borderId="0"/>
    <xf numFmtId="0" fontId="125" fillId="2" borderId="0"/>
    <xf numFmtId="0" fontId="131" fillId="2" borderId="0"/>
    <xf numFmtId="0" fontId="131" fillId="2" borderId="0"/>
    <xf numFmtId="0" fontId="125" fillId="2" borderId="0"/>
    <xf numFmtId="0" fontId="125" fillId="2" borderId="0"/>
    <xf numFmtId="0" fontId="125" fillId="2" borderId="0"/>
    <xf numFmtId="0" fontId="125" fillId="2" borderId="0"/>
    <xf numFmtId="0" fontId="125" fillId="2" borderId="0"/>
    <xf numFmtId="0" fontId="125" fillId="2" borderId="0"/>
    <xf numFmtId="0" fontId="125" fillId="2" borderId="0"/>
    <xf numFmtId="0" fontId="131" fillId="2" borderId="0"/>
    <xf numFmtId="0" fontId="131" fillId="2" borderId="0"/>
    <xf numFmtId="0" fontId="131" fillId="2" borderId="0"/>
    <xf numFmtId="0" fontId="125" fillId="2" borderId="0"/>
    <xf numFmtId="0" fontId="125" fillId="2" borderId="0"/>
    <xf numFmtId="0" fontId="125" fillId="2" borderId="0"/>
    <xf numFmtId="0" fontId="131" fillId="2" borderId="0"/>
    <xf numFmtId="0" fontId="131" fillId="2" borderId="0"/>
    <xf numFmtId="0" fontId="131" fillId="2" borderId="0"/>
    <xf numFmtId="0" fontId="125" fillId="2" borderId="0"/>
    <xf numFmtId="0" fontId="125" fillId="2" borderId="0"/>
    <xf numFmtId="0" fontId="125" fillId="2" borderId="0"/>
    <xf numFmtId="0" fontId="125" fillId="2" borderId="0"/>
    <xf numFmtId="0" fontId="24" fillId="2" borderId="0"/>
    <xf numFmtId="0" fontId="131" fillId="2" borderId="0"/>
    <xf numFmtId="0" fontId="131" fillId="2" borderId="0"/>
    <xf numFmtId="0" fontId="131" fillId="2" borderId="0"/>
    <xf numFmtId="0" fontId="131" fillId="2" borderId="0"/>
    <xf numFmtId="0" fontId="131" fillId="2" borderId="0"/>
    <xf numFmtId="0" fontId="131" fillId="3" borderId="0"/>
    <xf numFmtId="0" fontId="131" fillId="2" borderId="0"/>
    <xf numFmtId="0" fontId="131" fillId="2" borderId="0"/>
    <xf numFmtId="0" fontId="131" fillId="2" borderId="0"/>
    <xf numFmtId="0" fontId="127" fillId="0" borderId="1" applyNumberFormat="0" applyFont="0" applyBorder="0" applyAlignment="0">
      <alignment horizontal="center"/>
    </xf>
    <xf numFmtId="0" fontId="127" fillId="0" borderId="1" applyNumberFormat="0" applyFont="0" applyBorder="0" applyAlignment="0">
      <alignment horizontal="center"/>
    </xf>
    <xf numFmtId="0" fontId="10" fillId="0" borderId="0"/>
    <xf numFmtId="0" fontId="19"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59" fillId="6" borderId="0" applyNumberFormat="0" applyBorder="0" applyAlignment="0" applyProtection="0"/>
    <xf numFmtId="0" fontId="23" fillId="5" borderId="0" applyNumberFormat="0" applyBorder="0" applyAlignment="0" applyProtection="0"/>
    <xf numFmtId="0" fontId="147" fillId="5" borderId="0" applyNumberFormat="0" applyBorder="0" applyAlignment="0" applyProtection="0"/>
    <xf numFmtId="0" fontId="147" fillId="5" borderId="0" applyNumberFormat="0" applyBorder="0" applyAlignment="0" applyProtection="0"/>
    <xf numFmtId="0" fontId="147" fillId="5" borderId="0" applyNumberFormat="0" applyBorder="0" applyAlignment="0" applyProtection="0"/>
    <xf numFmtId="0" fontId="23" fillId="5" borderId="0" applyNumberFormat="0" applyBorder="0" applyAlignment="0" applyProtection="0"/>
    <xf numFmtId="0" fontId="147" fillId="5" borderId="0" applyNumberFormat="0" applyBorder="0" applyAlignment="0" applyProtection="0"/>
    <xf numFmtId="0" fontId="23" fillId="5" borderId="0" applyNumberFormat="0" applyBorder="0" applyAlignment="0" applyProtection="0"/>
    <xf numFmtId="0" fontId="147" fillId="5" borderId="0" applyNumberFormat="0" applyBorder="0" applyAlignment="0" applyProtection="0"/>
    <xf numFmtId="0" fontId="23" fillId="5" borderId="0" applyNumberFormat="0" applyBorder="0" applyAlignment="0" applyProtection="0"/>
    <xf numFmtId="0" fontId="147"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19"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59" fillId="8" borderId="0" applyNumberFormat="0" applyBorder="0" applyAlignment="0" applyProtection="0"/>
    <xf numFmtId="0" fontId="23" fillId="7" borderId="0" applyNumberFormat="0" applyBorder="0" applyAlignment="0" applyProtection="0"/>
    <xf numFmtId="0" fontId="147" fillId="7" borderId="0" applyNumberFormat="0" applyBorder="0" applyAlignment="0" applyProtection="0"/>
    <xf numFmtId="0" fontId="147" fillId="7" borderId="0" applyNumberFormat="0" applyBorder="0" applyAlignment="0" applyProtection="0"/>
    <xf numFmtId="0" fontId="147" fillId="7" borderId="0" applyNumberFormat="0" applyBorder="0" applyAlignment="0" applyProtection="0"/>
    <xf numFmtId="0" fontId="23" fillId="7" borderId="0" applyNumberFormat="0" applyBorder="0" applyAlignment="0" applyProtection="0"/>
    <xf numFmtId="0" fontId="147" fillId="7" borderId="0" applyNumberFormat="0" applyBorder="0" applyAlignment="0" applyProtection="0"/>
    <xf numFmtId="0" fontId="23" fillId="7" borderId="0" applyNumberFormat="0" applyBorder="0" applyAlignment="0" applyProtection="0"/>
    <xf numFmtId="0" fontId="147" fillId="7" borderId="0" applyNumberFormat="0" applyBorder="0" applyAlignment="0" applyProtection="0"/>
    <xf numFmtId="0" fontId="23" fillId="7" borderId="0" applyNumberFormat="0" applyBorder="0" applyAlignment="0" applyProtection="0"/>
    <xf numFmtId="0" fontId="147"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19"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59" fillId="10" borderId="0" applyNumberFormat="0" applyBorder="0" applyAlignment="0" applyProtection="0"/>
    <xf numFmtId="0" fontId="23" fillId="9" borderId="0" applyNumberFormat="0" applyBorder="0" applyAlignment="0" applyProtection="0"/>
    <xf numFmtId="0" fontId="147" fillId="9" borderId="0" applyNumberFormat="0" applyBorder="0" applyAlignment="0" applyProtection="0"/>
    <xf numFmtId="0" fontId="147" fillId="9" borderId="0" applyNumberFormat="0" applyBorder="0" applyAlignment="0" applyProtection="0"/>
    <xf numFmtId="0" fontId="147" fillId="9" borderId="0" applyNumberFormat="0" applyBorder="0" applyAlignment="0" applyProtection="0"/>
    <xf numFmtId="0" fontId="23" fillId="9" borderId="0" applyNumberFormat="0" applyBorder="0" applyAlignment="0" applyProtection="0"/>
    <xf numFmtId="0" fontId="147" fillId="9" borderId="0" applyNumberFormat="0" applyBorder="0" applyAlignment="0" applyProtection="0"/>
    <xf numFmtId="0" fontId="23" fillId="9" borderId="0" applyNumberFormat="0" applyBorder="0" applyAlignment="0" applyProtection="0"/>
    <xf numFmtId="0" fontId="147" fillId="9" borderId="0" applyNumberFormat="0" applyBorder="0" applyAlignment="0" applyProtection="0"/>
    <xf numFmtId="0" fontId="23" fillId="9" borderId="0" applyNumberFormat="0" applyBorder="0" applyAlignment="0" applyProtection="0"/>
    <xf numFmtId="0" fontId="147"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19"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59" fillId="6"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147"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19"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59" fillId="12" borderId="0" applyNumberFormat="0" applyBorder="0" applyAlignment="0" applyProtection="0"/>
    <xf numFmtId="0" fontId="23"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23" fillId="12" borderId="0" applyNumberFormat="0" applyBorder="0" applyAlignment="0" applyProtection="0"/>
    <xf numFmtId="0" fontId="147" fillId="12" borderId="0" applyNumberFormat="0" applyBorder="0" applyAlignment="0" applyProtection="0"/>
    <xf numFmtId="0" fontId="23" fillId="12" borderId="0" applyNumberFormat="0" applyBorder="0" applyAlignment="0" applyProtection="0"/>
    <xf numFmtId="0" fontId="147" fillId="12" borderId="0" applyNumberFormat="0" applyBorder="0" applyAlignment="0" applyProtection="0"/>
    <xf numFmtId="0" fontId="23" fillId="12" borderId="0" applyNumberFormat="0" applyBorder="0" applyAlignment="0" applyProtection="0"/>
    <xf numFmtId="0" fontId="147"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19"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59" fillId="8" borderId="0" applyNumberFormat="0" applyBorder="0" applyAlignment="0" applyProtection="0"/>
    <xf numFmtId="0" fontId="23"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23" fillId="8" borderId="0" applyNumberFormat="0" applyBorder="0" applyAlignment="0" applyProtection="0"/>
    <xf numFmtId="0" fontId="147" fillId="8" borderId="0" applyNumberFormat="0" applyBorder="0" applyAlignment="0" applyProtection="0"/>
    <xf numFmtId="0" fontId="23" fillId="8" borderId="0" applyNumberFormat="0" applyBorder="0" applyAlignment="0" applyProtection="0"/>
    <xf numFmtId="0" fontId="147" fillId="8" borderId="0" applyNumberFormat="0" applyBorder="0" applyAlignment="0" applyProtection="0"/>
    <xf numFmtId="0" fontId="23" fillId="8" borderId="0" applyNumberFormat="0" applyBorder="0" applyAlignment="0" applyProtection="0"/>
    <xf numFmtId="0" fontId="147"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4" fillId="0" borderId="0"/>
    <xf numFmtId="0" fontId="42" fillId="0" borderId="0"/>
    <xf numFmtId="0" fontId="133" fillId="0" borderId="0"/>
    <xf numFmtId="0" fontId="132" fillId="2" borderId="0"/>
    <xf numFmtId="0" fontId="132" fillId="2" borderId="0"/>
    <xf numFmtId="0" fontId="132" fillId="2" borderId="0"/>
    <xf numFmtId="0" fontId="134" fillId="2" borderId="0"/>
    <xf numFmtId="0" fontId="125" fillId="2" borderId="0"/>
    <xf numFmtId="0" fontId="125" fillId="2" borderId="0"/>
    <xf numFmtId="0" fontId="125" fillId="2" borderId="0"/>
    <xf numFmtId="0" fontId="132" fillId="2" borderId="0"/>
    <xf numFmtId="0" fontId="125" fillId="2" borderId="0"/>
    <xf numFmtId="0" fontId="132" fillId="2" borderId="0"/>
    <xf numFmtId="0" fontId="125" fillId="2" borderId="0"/>
    <xf numFmtId="0" fontId="125" fillId="2" borderId="0"/>
    <xf numFmtId="0" fontId="132" fillId="2" borderId="0"/>
    <xf numFmtId="0" fontId="132" fillId="2" borderId="0"/>
    <xf numFmtId="0" fontId="132" fillId="2" borderId="0"/>
    <xf numFmtId="0" fontId="132" fillId="2" borderId="0"/>
    <xf numFmtId="0" fontId="132" fillId="2" borderId="0"/>
    <xf numFmtId="0" fontId="132" fillId="2" borderId="0"/>
    <xf numFmtId="0" fontId="125" fillId="2" borderId="0"/>
    <xf numFmtId="0" fontId="125" fillId="2" borderId="0"/>
    <xf numFmtId="0" fontId="125" fillId="2" borderId="0"/>
    <xf numFmtId="0" fontId="24" fillId="2" borderId="0"/>
    <xf numFmtId="0" fontId="24" fillId="2" borderId="0"/>
    <xf numFmtId="0" fontId="24" fillId="2" borderId="0"/>
    <xf numFmtId="0" fontId="132" fillId="2" borderId="0"/>
    <xf numFmtId="0" fontId="132" fillId="2" borderId="0"/>
    <xf numFmtId="0" fontId="132" fillId="2" borderId="0"/>
    <xf numFmtId="0" fontId="24" fillId="2" borderId="0"/>
    <xf numFmtId="0" fontId="132" fillId="2" borderId="0"/>
    <xf numFmtId="0" fontId="132" fillId="2" borderId="0"/>
    <xf numFmtId="0" fontId="125" fillId="2" borderId="0"/>
    <xf numFmtId="0" fontId="125" fillId="2" borderId="0"/>
    <xf numFmtId="0" fontId="125" fillId="2" borderId="0"/>
    <xf numFmtId="0" fontId="125" fillId="2" borderId="0"/>
    <xf numFmtId="0" fontId="125" fillId="2" borderId="0"/>
    <xf numFmtId="0" fontId="132" fillId="2" borderId="0"/>
    <xf numFmtId="0" fontId="125" fillId="2" borderId="0"/>
    <xf numFmtId="0" fontId="125" fillId="2" borderId="0"/>
    <xf numFmtId="0" fontId="125" fillId="2" borderId="0"/>
    <xf numFmtId="0" fontId="125" fillId="2" borderId="0"/>
    <xf numFmtId="0" fontId="125" fillId="2" borderId="0"/>
    <xf numFmtId="0" fontId="132" fillId="2" borderId="0"/>
    <xf numFmtId="0" fontId="125" fillId="2" borderId="0"/>
    <xf numFmtId="0" fontId="132" fillId="2" borderId="0"/>
    <xf numFmtId="0" fontId="132" fillId="2" borderId="0"/>
    <xf numFmtId="0" fontId="125" fillId="2" borderId="0"/>
    <xf numFmtId="0" fontId="125" fillId="2" borderId="0"/>
    <xf numFmtId="0" fontId="125" fillId="2" borderId="0"/>
    <xf numFmtId="0" fontId="125" fillId="2" borderId="0"/>
    <xf numFmtId="0" fontId="125" fillId="2" borderId="0"/>
    <xf numFmtId="0" fontId="125" fillId="2" borderId="0"/>
    <xf numFmtId="0" fontId="125" fillId="2" borderId="0"/>
    <xf numFmtId="0" fontId="132" fillId="2" borderId="0"/>
    <xf numFmtId="0" fontId="132" fillId="2" borderId="0"/>
    <xf numFmtId="0" fontId="132" fillId="2" borderId="0"/>
    <xf numFmtId="0" fontId="125" fillId="2" borderId="0"/>
    <xf numFmtId="0" fontId="125" fillId="2" borderId="0"/>
    <xf numFmtId="0" fontId="125" fillId="2" borderId="0"/>
    <xf numFmtId="0" fontId="132" fillId="2" borderId="0"/>
    <xf numFmtId="0" fontId="132" fillId="2" borderId="0"/>
    <xf numFmtId="0" fontId="132" fillId="2" borderId="0"/>
    <xf numFmtId="0" fontId="125" fillId="2" borderId="0"/>
    <xf numFmtId="0" fontId="125" fillId="2" borderId="0"/>
    <xf numFmtId="0" fontId="125" fillId="2" borderId="0"/>
    <xf numFmtId="0" fontId="125" fillId="2" borderId="0"/>
    <xf numFmtId="0" fontId="24" fillId="2" borderId="0"/>
    <xf numFmtId="0" fontId="132" fillId="2" borderId="0"/>
    <xf numFmtId="0" fontId="132" fillId="2" borderId="0"/>
    <xf numFmtId="0" fontId="132" fillId="2" borderId="0"/>
    <xf numFmtId="0" fontId="132" fillId="2" borderId="0"/>
    <xf numFmtId="0" fontId="132" fillId="2" borderId="0"/>
    <xf numFmtId="0" fontId="132" fillId="3" borderId="0"/>
    <xf numFmtId="0" fontId="132" fillId="2" borderId="0"/>
    <xf numFmtId="0" fontId="132" fillId="2" borderId="0"/>
    <xf numFmtId="0" fontId="134" fillId="0" borderId="0">
      <alignment wrapText="1"/>
    </xf>
    <xf numFmtId="0" fontId="134" fillId="0" borderId="0">
      <alignment wrapText="1"/>
    </xf>
    <xf numFmtId="0" fontId="134" fillId="0" borderId="0">
      <alignment wrapText="1"/>
    </xf>
    <xf numFmtId="0" fontId="135" fillId="0" borderId="0">
      <alignment wrapText="1"/>
    </xf>
    <xf numFmtId="0" fontId="125" fillId="0" borderId="0">
      <alignment wrapText="1"/>
    </xf>
    <xf numFmtId="0" fontId="125" fillId="0" borderId="0">
      <alignment wrapText="1"/>
    </xf>
    <xf numFmtId="0" fontId="125" fillId="0" borderId="0">
      <alignment wrapText="1"/>
    </xf>
    <xf numFmtId="0" fontId="134" fillId="0" borderId="0">
      <alignment wrapText="1"/>
    </xf>
    <xf numFmtId="0" fontId="125" fillId="0" borderId="0">
      <alignment wrapText="1"/>
    </xf>
    <xf numFmtId="0" fontId="134" fillId="0" borderId="0">
      <alignment wrapText="1"/>
    </xf>
    <xf numFmtId="0" fontId="125" fillId="0" borderId="0">
      <alignment wrapText="1"/>
    </xf>
    <xf numFmtId="0" fontId="125"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25" fillId="0" borderId="0">
      <alignment wrapText="1"/>
    </xf>
    <xf numFmtId="0" fontId="125" fillId="0" borderId="0">
      <alignment wrapText="1"/>
    </xf>
    <xf numFmtId="0" fontId="125" fillId="0" borderId="0">
      <alignment wrapText="1"/>
    </xf>
    <xf numFmtId="0" fontId="24" fillId="0" borderId="0">
      <alignment wrapText="1"/>
    </xf>
    <xf numFmtId="0" fontId="24" fillId="0" borderId="0">
      <alignment wrapText="1"/>
    </xf>
    <xf numFmtId="0" fontId="24" fillId="0" borderId="0">
      <alignment wrapText="1"/>
    </xf>
    <xf numFmtId="0" fontId="134" fillId="0" borderId="0">
      <alignment wrapText="1"/>
    </xf>
    <xf numFmtId="0" fontId="134" fillId="0" borderId="0">
      <alignment wrapText="1"/>
    </xf>
    <xf numFmtId="0" fontId="134" fillId="0" borderId="0">
      <alignment wrapText="1"/>
    </xf>
    <xf numFmtId="0" fontId="24" fillId="0" borderId="0">
      <alignment wrapText="1"/>
    </xf>
    <xf numFmtId="0" fontId="134" fillId="0" borderId="0">
      <alignment wrapText="1"/>
    </xf>
    <xf numFmtId="0" fontId="134"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34"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34" fillId="0" borderId="0">
      <alignment wrapText="1"/>
    </xf>
    <xf numFmtId="0" fontId="125" fillId="0" borderId="0">
      <alignment wrapText="1"/>
    </xf>
    <xf numFmtId="0" fontId="134" fillId="0" borderId="0">
      <alignment wrapText="1"/>
    </xf>
    <xf numFmtId="0" fontId="134"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134" fillId="0" borderId="0">
      <alignment wrapText="1"/>
    </xf>
    <xf numFmtId="0" fontId="134" fillId="0" borderId="0">
      <alignment wrapText="1"/>
    </xf>
    <xf numFmtId="0" fontId="134" fillId="0" borderId="0">
      <alignment wrapText="1"/>
    </xf>
    <xf numFmtId="0" fontId="125" fillId="0" borderId="0">
      <alignment wrapText="1"/>
    </xf>
    <xf numFmtId="0" fontId="125" fillId="0" borderId="0">
      <alignment wrapText="1"/>
    </xf>
    <xf numFmtId="0" fontId="125" fillId="0" borderId="0">
      <alignment wrapText="1"/>
    </xf>
    <xf numFmtId="0" fontId="134" fillId="0" borderId="0">
      <alignment wrapText="1"/>
    </xf>
    <xf numFmtId="0" fontId="134" fillId="0" borderId="0">
      <alignment wrapText="1"/>
    </xf>
    <xf numFmtId="0" fontId="134" fillId="0" borderId="0">
      <alignment wrapText="1"/>
    </xf>
    <xf numFmtId="0" fontId="125" fillId="0" borderId="0">
      <alignment wrapText="1"/>
    </xf>
    <xf numFmtId="0" fontId="125" fillId="0" borderId="0">
      <alignment wrapText="1"/>
    </xf>
    <xf numFmtId="0" fontId="125" fillId="0" borderId="0">
      <alignment wrapText="1"/>
    </xf>
    <xf numFmtId="0" fontId="125" fillId="0" borderId="0">
      <alignment wrapText="1"/>
    </xf>
    <xf numFmtId="0" fontId="24"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34" fillId="0" borderId="0">
      <alignment wrapText="1"/>
    </xf>
    <xf numFmtId="0" fontId="19"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59" fillId="14"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147"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19"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59" fillId="15" borderId="0" applyNumberFormat="0" applyBorder="0" applyAlignment="0" applyProtection="0"/>
    <xf numFmtId="0" fontId="23" fillId="15" borderId="0" applyNumberFormat="0" applyBorder="0" applyAlignment="0" applyProtection="0"/>
    <xf numFmtId="0" fontId="147" fillId="15" borderId="0" applyNumberFormat="0" applyBorder="0" applyAlignment="0" applyProtection="0"/>
    <xf numFmtId="0" fontId="147" fillId="15" borderId="0" applyNumberFormat="0" applyBorder="0" applyAlignment="0" applyProtection="0"/>
    <xf numFmtId="0" fontId="147" fillId="15" borderId="0" applyNumberFormat="0" applyBorder="0" applyAlignment="0" applyProtection="0"/>
    <xf numFmtId="0" fontId="23" fillId="15" borderId="0" applyNumberFormat="0" applyBorder="0" applyAlignment="0" applyProtection="0"/>
    <xf numFmtId="0" fontId="147" fillId="15" borderId="0" applyNumberFormat="0" applyBorder="0" applyAlignment="0" applyProtection="0"/>
    <xf numFmtId="0" fontId="23" fillId="15" borderId="0" applyNumberFormat="0" applyBorder="0" applyAlignment="0" applyProtection="0"/>
    <xf numFmtId="0" fontId="147" fillId="15" borderId="0" applyNumberFormat="0" applyBorder="0" applyAlignment="0" applyProtection="0"/>
    <xf numFmtId="0" fontId="23" fillId="15" borderId="0" applyNumberFormat="0" applyBorder="0" applyAlignment="0" applyProtection="0"/>
    <xf numFmtId="0" fontId="14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19"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59" fillId="17" borderId="0" applyNumberFormat="0" applyBorder="0" applyAlignment="0" applyProtection="0"/>
    <xf numFmtId="0" fontId="23" fillId="16" borderId="0" applyNumberFormat="0" applyBorder="0" applyAlignment="0" applyProtection="0"/>
    <xf numFmtId="0" fontId="147" fillId="16" borderId="0" applyNumberFormat="0" applyBorder="0" applyAlignment="0" applyProtection="0"/>
    <xf numFmtId="0" fontId="147" fillId="16" borderId="0" applyNumberFormat="0" applyBorder="0" applyAlignment="0" applyProtection="0"/>
    <xf numFmtId="0" fontId="147" fillId="16" borderId="0" applyNumberFormat="0" applyBorder="0" applyAlignment="0" applyProtection="0"/>
    <xf numFmtId="0" fontId="23" fillId="16" borderId="0" applyNumberFormat="0" applyBorder="0" applyAlignment="0" applyProtection="0"/>
    <xf numFmtId="0" fontId="147" fillId="16" borderId="0" applyNumberFormat="0" applyBorder="0" applyAlignment="0" applyProtection="0"/>
    <xf numFmtId="0" fontId="23" fillId="16" borderId="0" applyNumberFormat="0" applyBorder="0" applyAlignment="0" applyProtection="0"/>
    <xf numFmtId="0" fontId="147" fillId="16" borderId="0" applyNumberFormat="0" applyBorder="0" applyAlignment="0" applyProtection="0"/>
    <xf numFmtId="0" fontId="23" fillId="16" borderId="0" applyNumberFormat="0" applyBorder="0" applyAlignment="0" applyProtection="0"/>
    <xf numFmtId="0" fontId="147"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19"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59" fillId="14"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147"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14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19"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59"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147"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147"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19"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59" fillId="8" borderId="0" applyNumberFormat="0" applyBorder="0" applyAlignment="0" applyProtection="0"/>
    <xf numFmtId="0" fontId="23" fillId="18" borderId="0" applyNumberFormat="0" applyBorder="0" applyAlignment="0" applyProtection="0"/>
    <xf numFmtId="0" fontId="147" fillId="18" borderId="0" applyNumberFormat="0" applyBorder="0" applyAlignment="0" applyProtection="0"/>
    <xf numFmtId="0" fontId="147" fillId="18" borderId="0" applyNumberFormat="0" applyBorder="0" applyAlignment="0" applyProtection="0"/>
    <xf numFmtId="0" fontId="147" fillId="18" borderId="0" applyNumberFormat="0" applyBorder="0" applyAlignment="0" applyProtection="0"/>
    <xf numFmtId="0" fontId="23" fillId="18" borderId="0" applyNumberFormat="0" applyBorder="0" applyAlignment="0" applyProtection="0"/>
    <xf numFmtId="0" fontId="147" fillId="18" borderId="0" applyNumberFormat="0" applyBorder="0" applyAlignment="0" applyProtection="0"/>
    <xf numFmtId="0" fontId="23" fillId="18" borderId="0" applyNumberFormat="0" applyBorder="0" applyAlignment="0" applyProtection="0"/>
    <xf numFmtId="0" fontId="147" fillId="18" borderId="0" applyNumberFormat="0" applyBorder="0" applyAlignment="0" applyProtection="0"/>
    <xf numFmtId="0" fontId="23" fillId="18" borderId="0" applyNumberFormat="0" applyBorder="0" applyAlignment="0" applyProtection="0"/>
    <xf numFmtId="0" fontId="14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8" fillId="0" borderId="0"/>
    <xf numFmtId="0" fontId="78" fillId="0" borderId="0"/>
    <xf numFmtId="0" fontId="78" fillId="0" borderId="0"/>
    <xf numFmtId="0" fontId="20"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60" fillId="20" borderId="0" applyNumberFormat="0" applyBorder="0" applyAlignment="0" applyProtection="0"/>
    <xf numFmtId="0" fontId="96" fillId="19" borderId="0" applyNumberFormat="0" applyBorder="0" applyAlignment="0" applyProtection="0"/>
    <xf numFmtId="0" fontId="250"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96" fillId="19" borderId="0" applyNumberFormat="0" applyBorder="0" applyAlignment="0" applyProtection="0"/>
    <xf numFmtId="0" fontId="20"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60" fillId="15" borderId="0" applyNumberFormat="0" applyBorder="0" applyAlignment="0" applyProtection="0"/>
    <xf numFmtId="0" fontId="96" fillId="15" borderId="0" applyNumberFormat="0" applyBorder="0" applyAlignment="0" applyProtection="0"/>
    <xf numFmtId="0" fontId="250"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96" fillId="15" borderId="0" applyNumberFormat="0" applyBorder="0" applyAlignment="0" applyProtection="0"/>
    <xf numFmtId="0" fontId="20"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60" fillId="17" borderId="0" applyNumberFormat="0" applyBorder="0" applyAlignment="0" applyProtection="0"/>
    <xf numFmtId="0" fontId="96" fillId="16" borderId="0" applyNumberFormat="0" applyBorder="0" applyAlignment="0" applyProtection="0"/>
    <xf numFmtId="0" fontId="250"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20"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60" fillId="14" borderId="0" applyNumberFormat="0" applyBorder="0" applyAlignment="0" applyProtection="0"/>
    <xf numFmtId="0" fontId="96" fillId="21" borderId="0" applyNumberFormat="0" applyBorder="0" applyAlignment="0" applyProtection="0"/>
    <xf numFmtId="0" fontId="250"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20"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60" fillId="20" borderId="0" applyNumberFormat="0" applyBorder="0" applyAlignment="0" applyProtection="0"/>
    <xf numFmtId="0" fontId="96" fillId="20" borderId="0" applyNumberFormat="0" applyBorder="0" applyAlignment="0" applyProtection="0"/>
    <xf numFmtId="0" fontId="250"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20"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60" fillId="8" borderId="0" applyNumberFormat="0" applyBorder="0" applyAlignment="0" applyProtection="0"/>
    <xf numFmtId="0" fontId="96" fillId="22" borderId="0" applyNumberFormat="0" applyBorder="0" applyAlignment="0" applyProtection="0"/>
    <xf numFmtId="0" fontId="250"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96" fillId="22" borderId="0" applyNumberFormat="0" applyBorder="0" applyAlignment="0" applyProtection="0"/>
    <xf numFmtId="0" fontId="79" fillId="0" borderId="0"/>
    <xf numFmtId="0" fontId="20"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60" fillId="20" borderId="0" applyNumberFormat="0" applyBorder="0" applyAlignment="0" applyProtection="0"/>
    <xf numFmtId="0" fontId="96" fillId="23" borderId="0" applyNumberFormat="0" applyBorder="0" applyAlignment="0" applyProtection="0"/>
    <xf numFmtId="0" fontId="250"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96" fillId="23" borderId="0" applyNumberFormat="0" applyBorder="0" applyAlignment="0" applyProtection="0"/>
    <xf numFmtId="0" fontId="20"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60" fillId="24" borderId="0" applyNumberFormat="0" applyBorder="0" applyAlignment="0" applyProtection="0"/>
    <xf numFmtId="0" fontId="96" fillId="24" borderId="0" applyNumberFormat="0" applyBorder="0" applyAlignment="0" applyProtection="0"/>
    <xf numFmtId="0" fontId="250"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20"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60" fillId="25" borderId="0" applyNumberFormat="0" applyBorder="0" applyAlignment="0" applyProtection="0"/>
    <xf numFmtId="0" fontId="96" fillId="25" borderId="0" applyNumberFormat="0" applyBorder="0" applyAlignment="0" applyProtection="0"/>
    <xf numFmtId="0" fontId="250"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20"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60" fillId="26" borderId="0" applyNumberFormat="0" applyBorder="0" applyAlignment="0" applyProtection="0"/>
    <xf numFmtId="0" fontId="96" fillId="21" borderId="0" applyNumberFormat="0" applyBorder="0" applyAlignment="0" applyProtection="0"/>
    <xf numFmtId="0" fontId="250"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20"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60" fillId="20" borderId="0" applyNumberFormat="0" applyBorder="0" applyAlignment="0" applyProtection="0"/>
    <xf numFmtId="0" fontId="96" fillId="20" borderId="0" applyNumberFormat="0" applyBorder="0" applyAlignment="0" applyProtection="0"/>
    <xf numFmtId="0" fontId="250"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20"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60" fillId="27" borderId="0" applyNumberFormat="0" applyBorder="0" applyAlignment="0" applyProtection="0"/>
    <xf numFmtId="0" fontId="96" fillId="27" borderId="0" applyNumberFormat="0" applyBorder="0" applyAlignment="0" applyProtection="0"/>
    <xf numFmtId="0" fontId="250"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202" fontId="24" fillId="0" borderId="0" applyFont="0" applyFill="0" applyBorder="0" applyAlignment="0" applyProtection="0"/>
    <xf numFmtId="0" fontId="135" fillId="0" borderId="0" applyFont="0" applyFill="0" applyBorder="0" applyAlignment="0" applyProtection="0"/>
    <xf numFmtId="203" fontId="97" fillId="0" borderId="0" applyFont="0" applyFill="0" applyBorder="0" applyAlignment="0" applyProtection="0"/>
    <xf numFmtId="204" fontId="24" fillId="0" borderId="0" applyFont="0" applyFill="0" applyBorder="0" applyAlignment="0" applyProtection="0"/>
    <xf numFmtId="0" fontId="135" fillId="0" borderId="0" applyFont="0" applyFill="0" applyBorder="0" applyAlignment="0" applyProtection="0"/>
    <xf numFmtId="204" fontId="24" fillId="0" borderId="0" applyFont="0" applyFill="0" applyBorder="0" applyAlignment="0" applyProtection="0"/>
    <xf numFmtId="0" fontId="58" fillId="0" borderId="0">
      <alignment horizontal="center" wrapText="1"/>
      <protection locked="0"/>
    </xf>
    <xf numFmtId="0" fontId="136" fillId="0" borderId="0" applyNumberFormat="0" applyBorder="0" applyAlignment="0">
      <alignment horizontal="center"/>
    </xf>
    <xf numFmtId="205" fontId="137" fillId="0" borderId="0" applyFont="0" applyFill="0" applyBorder="0" applyAlignment="0" applyProtection="0"/>
    <xf numFmtId="0" fontId="135" fillId="0" borderId="0" applyFont="0" applyFill="0" applyBorder="0" applyAlignment="0" applyProtection="0"/>
    <xf numFmtId="205" fontId="137" fillId="0" borderId="0" applyFont="0" applyFill="0" applyBorder="0" applyAlignment="0" applyProtection="0"/>
    <xf numFmtId="206" fontId="137" fillId="0" borderId="0" applyFont="0" applyFill="0" applyBorder="0" applyAlignment="0" applyProtection="0"/>
    <xf numFmtId="0" fontId="135" fillId="0" borderId="0" applyFont="0" applyFill="0" applyBorder="0" applyAlignment="0" applyProtection="0"/>
    <xf numFmtId="206" fontId="137" fillId="0" borderId="0" applyFont="0" applyFill="0" applyBorder="0" applyAlignment="0" applyProtection="0"/>
    <xf numFmtId="183" fontId="97" fillId="0" borderId="0" applyFont="0" applyFill="0" applyBorder="0" applyAlignment="0" applyProtection="0"/>
    <xf numFmtId="0" fontId="21"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61" fillId="7" borderId="0" applyNumberFormat="0" applyBorder="0" applyAlignment="0" applyProtection="0"/>
    <xf numFmtId="0" fontId="86" fillId="7" borderId="0" applyNumberFormat="0" applyBorder="0" applyAlignment="0" applyProtection="0"/>
    <xf numFmtId="0" fontId="251"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138" fillId="0" borderId="0"/>
    <xf numFmtId="0" fontId="139" fillId="0" borderId="0" applyNumberFormat="0" applyFill="0" applyBorder="0" applyAlignment="0" applyProtection="0"/>
    <xf numFmtId="0" fontId="135" fillId="0" borderId="0"/>
    <xf numFmtId="0" fontId="44" fillId="0" borderId="0"/>
    <xf numFmtId="0" fontId="42" fillId="0" borderId="0"/>
    <xf numFmtId="0" fontId="135" fillId="0" borderId="0"/>
    <xf numFmtId="0" fontId="140" fillId="0" borderId="0"/>
    <xf numFmtId="0" fontId="141" fillId="0" borderId="0"/>
    <xf numFmtId="0" fontId="142" fillId="0" borderId="0"/>
    <xf numFmtId="207" fontId="10" fillId="0" borderId="0" applyFill="0" applyBorder="0" applyAlignment="0"/>
    <xf numFmtId="208" fontId="24" fillId="0" borderId="0" applyFill="0" applyBorder="0" applyAlignment="0"/>
    <xf numFmtId="209" fontId="24" fillId="0" borderId="0" applyFill="0" applyBorder="0" applyAlignment="0"/>
    <xf numFmtId="210" fontId="24" fillId="0" borderId="0" applyFill="0" applyBorder="0" applyAlignment="0"/>
    <xf numFmtId="211" fontId="24" fillId="0" borderId="0" applyFill="0" applyBorder="0" applyAlignment="0"/>
    <xf numFmtId="212" fontId="24" fillId="0" borderId="0" applyFill="0" applyBorder="0" applyAlignment="0"/>
    <xf numFmtId="213" fontId="24" fillId="0" borderId="0" applyFill="0" applyBorder="0" applyAlignment="0"/>
    <xf numFmtId="208" fontId="24" fillId="0" borderId="0" applyFill="0" applyBorder="0" applyAlignment="0"/>
    <xf numFmtId="0" fontId="22"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62" fillId="6" borderId="6" applyNumberFormat="0" applyAlignment="0" applyProtection="0"/>
    <xf numFmtId="0" fontId="90" fillId="14" borderId="6" applyNumberFormat="0" applyAlignment="0" applyProtection="0"/>
    <xf numFmtId="0" fontId="252"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90" fillId="14" borderId="6" applyNumberFormat="0" applyAlignment="0" applyProtection="0"/>
    <xf numFmtId="0" fontId="143" fillId="0" borderId="0"/>
    <xf numFmtId="214" fontId="110" fillId="0" borderId="0" applyFont="0" applyFill="0" applyBorder="0" applyAlignment="0" applyProtection="0"/>
    <xf numFmtId="0" fontId="146" fillId="0" borderId="7" applyNumberFormat="0" applyFill="0" applyProtection="0">
      <alignment horizontal="center"/>
    </xf>
    <xf numFmtId="169" fontId="1" fillId="0" borderId="0" applyFont="0" applyFill="0" applyBorder="0" applyAlignment="0" applyProtection="0"/>
    <xf numFmtId="215" fontId="24" fillId="0" borderId="0"/>
    <xf numFmtId="215" fontId="24" fillId="0" borderId="0"/>
    <xf numFmtId="215" fontId="24" fillId="0" borderId="0"/>
    <xf numFmtId="215" fontId="24" fillId="0" borderId="0"/>
    <xf numFmtId="215" fontId="24" fillId="0" borderId="0"/>
    <xf numFmtId="215" fontId="24" fillId="0" borderId="0"/>
    <xf numFmtId="215" fontId="24" fillId="0" borderId="0"/>
    <xf numFmtId="215" fontId="24" fillId="0" borderId="0"/>
    <xf numFmtId="41" fontId="24" fillId="0" borderId="0" applyFont="0" applyFill="0" applyBorder="0" applyAlignment="0" applyProtection="0"/>
    <xf numFmtId="41" fontId="47" fillId="0" borderId="0" applyFont="0" applyFill="0" applyBorder="0" applyAlignment="0" applyProtection="0"/>
    <xf numFmtId="41" fontId="80" fillId="0" borderId="0" applyFont="0" applyFill="0" applyBorder="0" applyAlignment="0" applyProtection="0"/>
    <xf numFmtId="167" fontId="24" fillId="0" borderId="0" applyFont="0" applyFill="0" applyBorder="0" applyAlignment="0" applyProtection="0"/>
    <xf numFmtId="212" fontId="24" fillId="0" borderId="0" applyFont="0" applyFill="0" applyBorder="0" applyAlignment="0" applyProtection="0"/>
    <xf numFmtId="43" fontId="3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5" fontId="23" fillId="0" borderId="0" applyFont="0" applyFill="0" applyBorder="0" applyAlignment="0" applyProtection="0"/>
    <xf numFmtId="43" fontId="23" fillId="0" borderId="0" applyFont="0" applyFill="0" applyBorder="0" applyAlignment="0" applyProtection="0"/>
    <xf numFmtId="169" fontId="23"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9" fillId="0" borderId="0" applyFont="0" applyFill="0" applyBorder="0" applyAlignment="0" applyProtection="0"/>
    <xf numFmtId="43" fontId="41" fillId="0" borderId="0" applyFont="0" applyFill="0" applyBorder="0" applyAlignment="0" applyProtection="0"/>
    <xf numFmtId="43" fontId="79" fillId="0" borderId="0" applyFont="0" applyFill="0" applyBorder="0" applyAlignment="0" applyProtection="0"/>
    <xf numFmtId="43" fontId="47"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41" fillId="0" borderId="0" applyFont="0" applyFill="0" applyBorder="0" applyAlignment="0" applyProtection="0"/>
    <xf numFmtId="43" fontId="47" fillId="0" borderId="0" applyFont="0" applyFill="0" applyBorder="0" applyAlignment="0" applyProtection="0"/>
    <xf numFmtId="43" fontId="147" fillId="0" borderId="0" applyFont="0" applyFill="0" applyBorder="0" applyAlignment="0" applyProtection="0"/>
    <xf numFmtId="43" fontId="47" fillId="0" borderId="0" applyFont="0" applyFill="0" applyBorder="0" applyAlignment="0" applyProtection="0"/>
    <xf numFmtId="43" fontId="78" fillId="0" borderId="0" applyFont="0" applyFill="0" applyBorder="0" applyAlignment="0" applyProtection="0"/>
    <xf numFmtId="43" fontId="47" fillId="0" borderId="0" applyFont="0" applyFill="0" applyBorder="0" applyAlignment="0" applyProtection="0"/>
    <xf numFmtId="43" fontId="7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9" fontId="2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47" fillId="0" borderId="0" applyFont="0" applyFill="0" applyBorder="0" applyAlignment="0" applyProtection="0"/>
    <xf numFmtId="43" fontId="24" fillId="0" borderId="0" applyFont="0" applyFill="0" applyBorder="0" applyAlignment="0" applyProtection="0"/>
    <xf numFmtId="43" fontId="10" fillId="0" borderId="0" applyFont="0" applyFill="0" applyBorder="0" applyAlignment="0" applyProtection="0"/>
    <xf numFmtId="43" fontId="79" fillId="0" borderId="0" applyFont="0" applyFill="0" applyBorder="0" applyAlignment="0" applyProtection="0"/>
    <xf numFmtId="43" fontId="23"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43" fontId="10" fillId="0" borderId="0" applyFont="0" applyFill="0" applyBorder="0" applyAlignment="0" applyProtection="0"/>
    <xf numFmtId="216" fontId="24" fillId="0" borderId="0" applyFont="0" applyFill="0" applyBorder="0" applyAlignment="0" applyProtection="0"/>
    <xf numFmtId="43" fontId="24" fillId="0" borderId="0" applyFont="0" applyFill="0" applyBorder="0" applyAlignment="0" applyProtection="0"/>
    <xf numFmtId="174" fontId="24" fillId="0" borderId="0" applyFont="0" applyFill="0" applyBorder="0" applyAlignment="0" applyProtection="0"/>
    <xf numFmtId="43" fontId="79"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17" fontId="3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5"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79" fillId="0" borderId="0" applyFont="0" applyFill="0" applyBorder="0" applyAlignment="0" applyProtection="0"/>
    <xf numFmtId="43" fontId="24" fillId="0" borderId="0" applyFont="0" applyFill="0" applyBorder="0" applyAlignment="0" applyProtection="0"/>
    <xf numFmtId="0" fontId="47"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9" fillId="0" borderId="0" applyFont="0" applyFill="0" applyBorder="0" applyAlignment="0" applyProtection="0"/>
    <xf numFmtId="218"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9" fontId="46" fillId="0" borderId="0" applyFont="0" applyFill="0" applyBorder="0" applyAlignment="0" applyProtection="0"/>
    <xf numFmtId="43" fontId="10" fillId="0" borderId="0" applyFont="0" applyFill="0" applyBorder="0" applyAlignment="0" applyProtection="0"/>
    <xf numFmtId="43" fontId="147" fillId="0" borderId="0" applyFont="0" applyFill="0" applyBorder="0" applyAlignment="0" applyProtection="0"/>
    <xf numFmtId="43" fontId="34" fillId="0" borderId="0" applyFont="0" applyFill="0" applyBorder="0" applyAlignment="0" applyProtection="0"/>
    <xf numFmtId="43" fontId="147" fillId="0" borderId="0" applyFont="0" applyFill="0" applyBorder="0" applyAlignment="0" applyProtection="0"/>
    <xf numFmtId="43" fontId="24" fillId="0" borderId="0" applyFont="0" applyFill="0" applyBorder="0" applyAlignment="0" applyProtection="0"/>
    <xf numFmtId="169" fontId="2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0" fillId="0" borderId="0" applyFont="0" applyFill="0" applyBorder="0" applyAlignment="0" applyProtection="0"/>
    <xf numFmtId="172" fontId="10" fillId="0" borderId="0" applyFont="0" applyFill="0" applyBorder="0" applyAlignment="0" applyProtection="0"/>
    <xf numFmtId="43" fontId="24"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69" fontId="3"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9" fillId="0" borderId="0" applyFont="0" applyFill="0" applyBorder="0" applyAlignment="0" applyProtection="0"/>
    <xf numFmtId="0" fontId="149" fillId="0" borderId="0" applyFont="0" applyFill="0" applyBorder="0" applyAlignment="0" applyProtection="0"/>
    <xf numFmtId="0" fontId="149" fillId="0" borderId="0" applyFont="0" applyFill="0" applyBorder="0" applyAlignment="0" applyProtection="0"/>
    <xf numFmtId="43" fontId="79"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4" fillId="0" borderId="0" applyFont="0" applyFill="0" applyBorder="0" applyAlignment="0" applyProtection="0"/>
    <xf numFmtId="43" fontId="79"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219" fontId="35" fillId="0" borderId="0" applyFont="0" applyFill="0" applyBorder="0" applyAlignment="0" applyProtection="0"/>
    <xf numFmtId="43" fontId="79" fillId="0" borderId="0" applyFont="0" applyFill="0" applyBorder="0" applyAlignment="0" applyProtection="0"/>
    <xf numFmtId="0" fontId="48" fillId="0" borderId="0" applyFont="0" applyFill="0" applyBorder="0" applyAlignment="0" applyProtection="0"/>
    <xf numFmtId="43" fontId="24" fillId="0" borderId="0" applyFont="0" applyFill="0" applyBorder="0" applyAlignment="0" applyProtection="0"/>
    <xf numFmtId="43" fontId="79" fillId="0" borderId="0" applyFont="0" applyFill="0" applyBorder="0" applyAlignment="0" applyProtection="0"/>
    <xf numFmtId="220" fontId="42" fillId="0" borderId="0"/>
    <xf numFmtId="37" fontId="122" fillId="0" borderId="0" applyFont="0" applyFill="0" applyBorder="0" applyAlignment="0" applyProtection="0"/>
    <xf numFmtId="215" fontId="122" fillId="0" borderId="0" applyFont="0" applyFill="0" applyBorder="0" applyAlignment="0" applyProtection="0"/>
    <xf numFmtId="39" fontId="122" fillId="0" borderId="0" applyFont="0" applyFill="0" applyBorder="0" applyAlignment="0" applyProtection="0"/>
    <xf numFmtId="3" fontId="24" fillId="0" borderId="0" applyFont="0" applyFill="0" applyBorder="0" applyAlignment="0" applyProtection="0"/>
    <xf numFmtId="0" fontId="150" fillId="0" borderId="0">
      <alignment horizontal="center"/>
    </xf>
    <xf numFmtId="0" fontId="151" fillId="0" borderId="0" applyNumberFormat="0" applyAlignment="0">
      <alignment horizontal="left"/>
    </xf>
    <xf numFmtId="0" fontId="152" fillId="0" borderId="0" applyNumberFormat="0" applyAlignment="0"/>
    <xf numFmtId="221" fontId="44" fillId="0" borderId="0" applyFont="0" applyFill="0" applyBorder="0" applyAlignment="0" applyProtection="0"/>
    <xf numFmtId="208" fontId="24" fillId="0" borderId="0" applyFont="0" applyFill="0" applyBorder="0" applyAlignment="0" applyProtection="0"/>
    <xf numFmtId="44" fontId="24" fillId="0" borderId="0" applyFont="0" applyFill="0" applyBorder="0" applyAlignment="0" applyProtection="0"/>
    <xf numFmtId="0" fontId="149" fillId="0" borderId="0" applyFont="0" applyFill="0" applyBorder="0" applyAlignment="0" applyProtection="0"/>
    <xf numFmtId="168" fontId="149" fillId="0" borderId="0" applyFont="0" applyFill="0" applyBorder="0" applyAlignment="0" applyProtection="0"/>
    <xf numFmtId="44" fontId="24" fillId="0" borderId="0" applyFont="0" applyFill="0" applyBorder="0" applyAlignment="0" applyProtection="0"/>
    <xf numFmtId="164" fontId="122" fillId="0" borderId="0" applyFont="0" applyFill="0" applyBorder="0" applyAlignment="0" applyProtection="0"/>
    <xf numFmtId="165" fontId="122" fillId="0" borderId="0" applyFont="0" applyFill="0" applyBorder="0" applyAlignment="0" applyProtection="0"/>
    <xf numFmtId="189" fontId="144" fillId="0" borderId="0" applyFont="0" applyFill="0" applyBorder="0" applyAlignment="0" applyProtection="0"/>
    <xf numFmtId="222" fontId="24" fillId="0" borderId="0"/>
    <xf numFmtId="0" fontId="25"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63" fillId="28" borderId="8" applyNumberFormat="0" applyAlignment="0" applyProtection="0"/>
    <xf numFmtId="0" fontId="92" fillId="28" borderId="8" applyNumberFormat="0" applyAlignment="0" applyProtection="0"/>
    <xf numFmtId="0" fontId="253"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0" fontId="92" fillId="28" borderId="8" applyNumberFormat="0" applyAlignment="0" applyProtection="0"/>
    <xf numFmtId="172" fontId="144" fillId="0" borderId="0" applyFont="0" applyFill="0" applyBorder="0" applyAlignment="0" applyProtection="0"/>
    <xf numFmtId="0" fontId="24" fillId="0" borderId="0"/>
    <xf numFmtId="0" fontId="48" fillId="0" borderId="0"/>
    <xf numFmtId="0" fontId="48" fillId="0" borderId="0"/>
    <xf numFmtId="0" fontId="48" fillId="0" borderId="0"/>
    <xf numFmtId="0" fontId="48" fillId="0" borderId="0"/>
    <xf numFmtId="0" fontId="48" fillId="0" borderId="0"/>
    <xf numFmtId="0" fontId="10" fillId="0" borderId="0"/>
    <xf numFmtId="0" fontId="10" fillId="0" borderId="0"/>
    <xf numFmtId="1" fontId="145" fillId="0" borderId="9" applyBorder="0"/>
    <xf numFmtId="223" fontId="10" fillId="0" borderId="10"/>
    <xf numFmtId="0" fontId="153" fillId="2" borderId="0" applyNumberFormat="0" applyFont="0" applyFill="0" applyBorder="0" applyProtection="0">
      <alignment horizontal="left"/>
    </xf>
    <xf numFmtId="0" fontId="24" fillId="0" borderId="0" applyFont="0" applyFill="0" applyBorder="0" applyAlignment="0" applyProtection="0"/>
    <xf numFmtId="14" fontId="116" fillId="0" borderId="0" applyFill="0" applyBorder="0" applyAlignment="0"/>
    <xf numFmtId="0" fontId="34" fillId="0" borderId="0" applyProtection="0"/>
    <xf numFmtId="0" fontId="154"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5" fontId="48"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224" fontId="10" fillId="0" borderId="0"/>
    <xf numFmtId="225" fontId="78" fillId="0" borderId="1"/>
    <xf numFmtId="226" fontId="24" fillId="0" borderId="0"/>
    <xf numFmtId="227" fontId="78" fillId="0" borderId="0"/>
    <xf numFmtId="3" fontId="79" fillId="0" borderId="0">
      <alignment horizontal="right"/>
    </xf>
    <xf numFmtId="187" fontId="155" fillId="0" borderId="0" applyFont="0" applyFill="0" applyBorder="0" applyAlignment="0" applyProtection="0"/>
    <xf numFmtId="175" fontId="155"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228" fontId="24" fillId="0" borderId="0" applyFont="0" applyFill="0" applyBorder="0" applyAlignment="0" applyProtection="0"/>
    <xf numFmtId="228" fontId="24" fillId="0" borderId="0" applyFont="0" applyFill="0" applyBorder="0" applyAlignment="0" applyProtection="0"/>
    <xf numFmtId="228" fontId="24" fillId="0" borderId="0" applyFont="0" applyFill="0" applyBorder="0" applyAlignment="0" applyProtection="0"/>
    <xf numFmtId="228" fontId="24" fillId="0" borderId="0" applyFont="0" applyFill="0" applyBorder="0" applyAlignment="0" applyProtection="0"/>
    <xf numFmtId="41" fontId="155" fillId="0" borderId="0" applyFont="0" applyFill="0" applyBorder="0" applyAlignment="0" applyProtection="0"/>
    <xf numFmtId="187" fontId="155" fillId="0" borderId="0" applyFont="0" applyFill="0" applyBorder="0" applyAlignment="0" applyProtection="0"/>
    <xf numFmtId="228" fontId="24" fillId="0" borderId="0" applyFont="0" applyFill="0" applyBorder="0" applyAlignment="0" applyProtection="0"/>
    <xf numFmtId="228" fontId="24" fillId="0" borderId="0" applyFont="0" applyFill="0" applyBorder="0" applyAlignment="0" applyProtection="0"/>
    <xf numFmtId="229" fontId="10" fillId="0" borderId="0" applyFont="0" applyFill="0" applyBorder="0" applyAlignment="0" applyProtection="0"/>
    <xf numFmtId="229" fontId="10" fillId="0" borderId="0" applyFont="0" applyFill="0" applyBorder="0" applyAlignment="0" applyProtection="0"/>
    <xf numFmtId="230" fontId="10" fillId="0" borderId="0" applyFont="0" applyFill="0" applyBorder="0" applyAlignment="0" applyProtection="0"/>
    <xf numFmtId="230" fontId="10"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167" fontId="155" fillId="0" borderId="0" applyFont="0" applyFill="0" applyBorder="0" applyAlignment="0" applyProtection="0"/>
    <xf numFmtId="167" fontId="155" fillId="0" borderId="0" applyFont="0" applyFill="0" applyBorder="0" applyAlignment="0" applyProtection="0"/>
    <xf numFmtId="167" fontId="155" fillId="0" borderId="0" applyFont="0" applyFill="0" applyBorder="0" applyAlignment="0" applyProtection="0"/>
    <xf numFmtId="167" fontId="155" fillId="0" borderId="0" applyFont="0" applyFill="0" applyBorder="0" applyAlignment="0" applyProtection="0"/>
    <xf numFmtId="167" fontId="155" fillId="0" borderId="0" applyFont="0" applyFill="0" applyBorder="0" applyAlignment="0" applyProtection="0"/>
    <xf numFmtId="167" fontId="155" fillId="0" borderId="0" applyFont="0" applyFill="0" applyBorder="0" applyAlignment="0" applyProtection="0"/>
    <xf numFmtId="41" fontId="155" fillId="0" borderId="0" applyFont="0" applyFill="0" applyBorder="0" applyAlignment="0" applyProtection="0"/>
    <xf numFmtId="187" fontId="155" fillId="0" borderId="0" applyFont="0" applyFill="0" applyBorder="0" applyAlignment="0" applyProtection="0"/>
    <xf numFmtId="41" fontId="155" fillId="0" borderId="0" applyFont="0" applyFill="0" applyBorder="0" applyAlignment="0" applyProtection="0"/>
    <xf numFmtId="187" fontId="155" fillId="0" borderId="0" applyFont="0" applyFill="0" applyBorder="0" applyAlignment="0" applyProtection="0"/>
    <xf numFmtId="41" fontId="155" fillId="0" borderId="0" applyFont="0" applyFill="0" applyBorder="0" applyAlignment="0" applyProtection="0"/>
    <xf numFmtId="41" fontId="155" fillId="0" borderId="0" applyFont="0" applyFill="0" applyBorder="0" applyAlignment="0" applyProtection="0"/>
    <xf numFmtId="167" fontId="155" fillId="0" borderId="0" applyFont="0" applyFill="0" applyBorder="0" applyAlignment="0" applyProtection="0"/>
    <xf numFmtId="167" fontId="155" fillId="0" borderId="0" applyFont="0" applyFill="0" applyBorder="0" applyAlignment="0" applyProtection="0"/>
    <xf numFmtId="41" fontId="155"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231" fontId="24" fillId="0" borderId="0" applyFont="0" applyFill="0" applyBorder="0" applyAlignment="0" applyProtection="0"/>
    <xf numFmtId="231" fontId="24" fillId="0" borderId="0" applyFont="0" applyFill="0" applyBorder="0" applyAlignment="0" applyProtection="0"/>
    <xf numFmtId="231" fontId="24" fillId="0" borderId="0" applyFont="0" applyFill="0" applyBorder="0" applyAlignment="0" applyProtection="0"/>
    <xf numFmtId="231" fontId="24" fillId="0" borderId="0" applyFont="0" applyFill="0" applyBorder="0" applyAlignment="0" applyProtection="0"/>
    <xf numFmtId="43" fontId="155" fillId="0" borderId="0" applyFont="0" applyFill="0" applyBorder="0" applyAlignment="0" applyProtection="0"/>
    <xf numFmtId="175" fontId="155" fillId="0" borderId="0" applyFont="0" applyFill="0" applyBorder="0" applyAlignment="0" applyProtection="0"/>
    <xf numFmtId="231" fontId="24" fillId="0" borderId="0" applyFont="0" applyFill="0" applyBorder="0" applyAlignment="0" applyProtection="0"/>
    <xf numFmtId="231" fontId="24" fillId="0" borderId="0" applyFont="0" applyFill="0" applyBorder="0" applyAlignment="0" applyProtection="0"/>
    <xf numFmtId="232" fontId="10" fillId="0" borderId="0" applyFont="0" applyFill="0" applyBorder="0" applyAlignment="0" applyProtection="0"/>
    <xf numFmtId="232" fontId="10" fillId="0" borderId="0" applyFont="0" applyFill="0" applyBorder="0" applyAlignment="0" applyProtection="0"/>
    <xf numFmtId="233" fontId="10" fillId="0" borderId="0" applyFont="0" applyFill="0" applyBorder="0" applyAlignment="0" applyProtection="0"/>
    <xf numFmtId="233" fontId="10"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169" fontId="155" fillId="0" borderId="0" applyFont="0" applyFill="0" applyBorder="0" applyAlignment="0" applyProtection="0"/>
    <xf numFmtId="169" fontId="155" fillId="0" borderId="0" applyFont="0" applyFill="0" applyBorder="0" applyAlignment="0" applyProtection="0"/>
    <xf numFmtId="169" fontId="155" fillId="0" borderId="0" applyFont="0" applyFill="0" applyBorder="0" applyAlignment="0" applyProtection="0"/>
    <xf numFmtId="169" fontId="155" fillId="0" borderId="0" applyFont="0" applyFill="0" applyBorder="0" applyAlignment="0" applyProtection="0"/>
    <xf numFmtId="169" fontId="155" fillId="0" borderId="0" applyFont="0" applyFill="0" applyBorder="0" applyAlignment="0" applyProtection="0"/>
    <xf numFmtId="169" fontId="155" fillId="0" borderId="0" applyFont="0" applyFill="0" applyBorder="0" applyAlignment="0" applyProtection="0"/>
    <xf numFmtId="43" fontId="155" fillId="0" borderId="0" applyFont="0" applyFill="0" applyBorder="0" applyAlignment="0" applyProtection="0"/>
    <xf numFmtId="175" fontId="155" fillId="0" borderId="0" applyFont="0" applyFill="0" applyBorder="0" applyAlignment="0" applyProtection="0"/>
    <xf numFmtId="43" fontId="155" fillId="0" borderId="0" applyFont="0" applyFill="0" applyBorder="0" applyAlignment="0" applyProtection="0"/>
    <xf numFmtId="175" fontId="155"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169" fontId="155" fillId="0" borderId="0" applyFont="0" applyFill="0" applyBorder="0" applyAlignment="0" applyProtection="0"/>
    <xf numFmtId="169" fontId="155" fillId="0" borderId="0" applyFont="0" applyFill="0" applyBorder="0" applyAlignment="0" applyProtection="0"/>
    <xf numFmtId="43" fontId="155" fillId="0" borderId="0" applyFont="0" applyFill="0" applyBorder="0" applyAlignment="0" applyProtection="0"/>
    <xf numFmtId="3" fontId="10" fillId="0" borderId="0" applyFont="0" applyBorder="0" applyAlignment="0"/>
    <xf numFmtId="0" fontId="156" fillId="0" borderId="0" applyNumberFormat="0" applyFill="0" applyBorder="0" applyAlignment="0" applyProtection="0"/>
    <xf numFmtId="212" fontId="24" fillId="0" borderId="0" applyFill="0" applyBorder="0" applyAlignment="0"/>
    <xf numFmtId="208" fontId="24" fillId="0" borderId="0" applyFill="0" applyBorder="0" applyAlignment="0"/>
    <xf numFmtId="212" fontId="24" fillId="0" borderId="0" applyFill="0" applyBorder="0" applyAlignment="0"/>
    <xf numFmtId="213" fontId="24" fillId="0" borderId="0" applyFill="0" applyBorder="0" applyAlignment="0"/>
    <xf numFmtId="208" fontId="24" fillId="0" borderId="0" applyFill="0" applyBorder="0" applyAlignment="0"/>
    <xf numFmtId="0" fontId="157" fillId="0" borderId="0" applyNumberFormat="0" applyAlignment="0">
      <alignment horizontal="left"/>
    </xf>
    <xf numFmtId="234" fontId="104" fillId="0" borderId="0" applyFont="0" applyFill="0" applyBorder="0" applyAlignment="0" applyProtection="0"/>
    <xf numFmtId="0" fontId="26"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64" fillId="0" borderId="0" applyNumberFormat="0" applyFill="0" applyBorder="0" applyAlignment="0" applyProtection="0"/>
    <xf numFmtId="0" fontId="94" fillId="0" borderId="0" applyNumberFormat="0" applyFill="0" applyBorder="0" applyAlignment="0" applyProtection="0"/>
    <xf numFmtId="0" fontId="25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3" fontId="10" fillId="0" borderId="0" applyFont="0" applyBorder="0" applyAlignment="0"/>
    <xf numFmtId="0" fontId="24" fillId="0" borderId="0"/>
    <xf numFmtId="2" fontId="24" fillId="0" borderId="0" applyFont="0" applyFill="0" applyBorder="0" applyAlignment="0" applyProtection="0"/>
    <xf numFmtId="0" fontId="158" fillId="0" borderId="0" applyNumberFormat="0" applyFill="0" applyBorder="0" applyAlignment="0" applyProtection="0"/>
    <xf numFmtId="0" fontId="159" fillId="0" borderId="0" applyNumberFormat="0" applyFill="0" applyBorder="0" applyProtection="0">
      <alignment vertical="center"/>
    </xf>
    <xf numFmtId="0" fontId="160" fillId="0" borderId="0" applyNumberFormat="0" applyFill="0" applyBorder="0" applyAlignment="0" applyProtection="0"/>
    <xf numFmtId="0" fontId="161" fillId="0" borderId="0" applyNumberFormat="0" applyFill="0" applyBorder="0" applyProtection="0">
      <alignment vertical="center"/>
    </xf>
    <xf numFmtId="0" fontId="162" fillId="0" borderId="0" applyNumberFormat="0" applyFill="0" applyBorder="0" applyAlignment="0" applyProtection="0"/>
    <xf numFmtId="0" fontId="163" fillId="0" borderId="0" applyNumberFormat="0" applyFill="0" applyBorder="0" applyAlignment="0" applyProtection="0"/>
    <xf numFmtId="235" fontId="164" fillId="0" borderId="11" applyNumberFormat="0" applyFill="0" applyBorder="0" applyAlignment="0" applyProtection="0"/>
    <xf numFmtId="0" fontId="165" fillId="0" borderId="0" applyNumberFormat="0" applyFill="0" applyBorder="0" applyAlignment="0" applyProtection="0"/>
    <xf numFmtId="0" fontId="27"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65" fillId="9" borderId="0" applyNumberFormat="0" applyBorder="0" applyAlignment="0" applyProtection="0"/>
    <xf numFmtId="0" fontId="85" fillId="9" borderId="0" applyNumberFormat="0" applyBorder="0" applyAlignment="0" applyProtection="0"/>
    <xf numFmtId="0" fontId="25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38" fontId="2" fillId="29" borderId="0" applyNumberFormat="0" applyBorder="0" applyAlignment="0" applyProtection="0"/>
    <xf numFmtId="236" fontId="57" fillId="2" borderId="0" applyBorder="0" applyProtection="0"/>
    <xf numFmtId="0" fontId="166" fillId="0" borderId="0">
      <alignment vertical="top" wrapText="1"/>
    </xf>
    <xf numFmtId="3" fontId="10" fillId="30" borderId="12">
      <alignment horizontal="right" vertical="top" wrapText="1"/>
    </xf>
    <xf numFmtId="0" fontId="167" fillId="0" borderId="13" applyNumberFormat="0" applyFill="0" applyBorder="0" applyAlignment="0" applyProtection="0">
      <alignment horizontal="center" vertical="center"/>
    </xf>
    <xf numFmtId="0" fontId="168" fillId="0" borderId="0" applyNumberFormat="0" applyFont="0" applyBorder="0" applyAlignment="0">
      <alignment horizontal="left" vertical="center"/>
    </xf>
    <xf numFmtId="0" fontId="169" fillId="31" borderId="0"/>
    <xf numFmtId="0" fontId="170" fillId="0" borderId="0">
      <alignment horizontal="left"/>
    </xf>
    <xf numFmtId="0" fontId="50" fillId="0" borderId="14" applyNumberFormat="0" applyAlignment="0" applyProtection="0">
      <alignment horizontal="left" vertical="center"/>
    </xf>
    <xf numFmtId="0" fontId="50" fillId="0" borderId="15">
      <alignment horizontal="left" vertical="center"/>
    </xf>
    <xf numFmtId="237" fontId="171" fillId="32" borderId="0">
      <alignment horizontal="left" vertical="top"/>
    </xf>
    <xf numFmtId="0" fontId="28" fillId="0" borderId="16" applyNumberFormat="0" applyFill="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66" fillId="0" borderId="17" applyNumberFormat="0" applyFill="0" applyAlignment="0" applyProtection="0"/>
    <xf numFmtId="0" fontId="82" fillId="0" borderId="16" applyNumberFormat="0" applyFill="0" applyAlignment="0" applyProtection="0"/>
    <xf numFmtId="0" fontId="256" fillId="0" borderId="16" applyNumberFormat="0" applyFill="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29" fillId="0" borderId="18"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7" fillId="0" borderId="18" applyNumberFormat="0" applyFill="0" applyAlignment="0" applyProtection="0"/>
    <xf numFmtId="0" fontId="83" fillId="0" borderId="18" applyNumberFormat="0" applyFill="0" applyAlignment="0" applyProtection="0"/>
    <xf numFmtId="0" fontId="257" fillId="0" borderId="18"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0"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68" fillId="0" borderId="20" applyNumberFormat="0" applyFill="0" applyAlignment="0" applyProtection="0"/>
    <xf numFmtId="0" fontId="84" fillId="0" borderId="19" applyNumberFormat="0" applyFill="0" applyAlignment="0" applyProtection="0"/>
    <xf numFmtId="0" fontId="258"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84" fillId="0" borderId="19" applyNumberFormat="0" applyFill="0" applyAlignment="0" applyProtection="0"/>
    <xf numFmtId="0" fontId="30"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68" fillId="0" borderId="0" applyNumberFormat="0" applyFill="0" applyBorder="0" applyAlignment="0" applyProtection="0"/>
    <xf numFmtId="0" fontId="84" fillId="0" borderId="0" applyNumberFormat="0" applyFill="0" applyBorder="0" applyAlignment="0" applyProtection="0"/>
    <xf numFmtId="0" fontId="258"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238" fontId="173" fillId="0" borderId="0">
      <protection locked="0"/>
    </xf>
    <xf numFmtId="238" fontId="173" fillId="0" borderId="0">
      <protection locked="0"/>
    </xf>
    <xf numFmtId="0" fontId="174" fillId="0" borderId="21">
      <alignment horizontal="center"/>
    </xf>
    <xf numFmtId="0" fontId="174" fillId="0" borderId="0">
      <alignment horizontal="center"/>
    </xf>
    <xf numFmtId="5" fontId="77" fillId="33" borderId="1" applyNumberFormat="0" applyAlignment="0">
      <alignment horizontal="left" vertical="top"/>
    </xf>
    <xf numFmtId="49" fontId="175" fillId="0" borderId="1">
      <alignment vertical="center"/>
    </xf>
    <xf numFmtId="0" fontId="42" fillId="0" borderId="0"/>
    <xf numFmtId="187" fontId="10" fillId="0" borderId="0" applyFont="0" applyFill="0" applyBorder="0" applyAlignment="0" applyProtection="0"/>
    <xf numFmtId="38" fontId="111" fillId="0" borderId="0" applyFont="0" applyFill="0" applyBorder="0" applyAlignment="0" applyProtection="0"/>
    <xf numFmtId="41" fontId="110" fillId="0" borderId="0" applyFont="0" applyFill="0" applyBorder="0" applyAlignment="0" applyProtection="0"/>
    <xf numFmtId="239" fontId="176" fillId="0" borderId="0" applyFont="0" applyFill="0" applyBorder="0" applyAlignment="0" applyProtection="0"/>
    <xf numFmtId="0" fontId="177" fillId="32" borderId="0">
      <alignment horizontal="left" wrapText="1" indent="2"/>
    </xf>
    <xf numFmtId="0" fontId="31" fillId="8" borderId="6" applyNumberFormat="0" applyAlignment="0" applyProtection="0"/>
    <xf numFmtId="10" fontId="2" fillId="29" borderId="1" applyNumberFormat="0" applyBorder="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69" fillId="8" borderId="6" applyNumberFormat="0" applyAlignment="0" applyProtection="0"/>
    <xf numFmtId="0" fontId="88" fillId="8" borderId="6" applyNumberFormat="0" applyAlignment="0" applyProtection="0"/>
    <xf numFmtId="0" fontId="259"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88" fillId="8" borderId="6" applyNumberFormat="0" applyAlignment="0" applyProtection="0"/>
    <xf numFmtId="0" fontId="24" fillId="34" borderId="0"/>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2" fontId="181" fillId="0" borderId="0" applyNumberFormat="0" applyFill="0">
      <alignment horizontal="center"/>
    </xf>
    <xf numFmtId="173" fontId="10" fillId="35" borderId="12">
      <alignment vertical="top" wrapText="1"/>
    </xf>
    <xf numFmtId="187" fontId="10" fillId="0" borderId="0" applyFont="0" applyFill="0" applyBorder="0" applyAlignment="0" applyProtection="0"/>
    <xf numFmtId="0" fontId="10" fillId="0" borderId="0"/>
    <xf numFmtId="0" fontId="58" fillId="0" borderId="22">
      <alignment horizontal="centerContinuous"/>
    </xf>
    <xf numFmtId="0" fontId="24" fillId="0" borderId="0"/>
    <xf numFmtId="0" fontId="24" fillId="0" borderId="0"/>
    <xf numFmtId="0" fontId="111" fillId="0" borderId="0"/>
    <xf numFmtId="0" fontId="24" fillId="0" borderId="0"/>
    <xf numFmtId="0" fontId="42" fillId="0" borderId="0" applyNumberFormat="0" applyFont="0" applyFill="0" applyBorder="0" applyProtection="0">
      <alignment horizontal="left" vertical="center"/>
    </xf>
    <xf numFmtId="212" fontId="24" fillId="0" borderId="0" applyFill="0" applyBorder="0" applyAlignment="0"/>
    <xf numFmtId="208" fontId="24" fillId="0" borderId="0" applyFill="0" applyBorder="0" applyAlignment="0"/>
    <xf numFmtId="212" fontId="24" fillId="0" borderId="0" applyFill="0" applyBorder="0" applyAlignment="0"/>
    <xf numFmtId="213" fontId="24" fillId="0" borderId="0" applyFill="0" applyBorder="0" applyAlignment="0"/>
    <xf numFmtId="208" fontId="24" fillId="0" borderId="0" applyFill="0" applyBorder="0" applyAlignment="0"/>
    <xf numFmtId="0" fontId="32"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70" fillId="0" borderId="23" applyNumberFormat="0" applyFill="0" applyAlignment="0" applyProtection="0"/>
    <xf numFmtId="0" fontId="91" fillId="0" borderId="23" applyNumberFormat="0" applyFill="0" applyAlignment="0" applyProtection="0"/>
    <xf numFmtId="0" fontId="260"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91" fillId="0" borderId="23" applyNumberFormat="0" applyFill="0" applyAlignment="0" applyProtection="0"/>
    <xf numFmtId="0" fontId="24" fillId="36" borderId="0"/>
    <xf numFmtId="223" fontId="182" fillId="0" borderId="24" applyNumberFormat="0" applyFont="0" applyFill="0" applyBorder="0">
      <alignment horizontal="center"/>
    </xf>
    <xf numFmtId="240" fontId="24" fillId="0" borderId="0" applyFont="0" applyFill="0" applyBorder="0" applyAlignment="0" applyProtection="0"/>
    <xf numFmtId="241" fontId="24" fillId="0" borderId="0" applyFont="0" applyFill="0" applyBorder="0" applyAlignment="0" applyProtection="0"/>
    <xf numFmtId="187" fontId="24" fillId="0" borderId="0" applyFont="0" applyFill="0" applyBorder="0" applyAlignment="0" applyProtection="0"/>
    <xf numFmtId="175" fontId="24" fillId="0" borderId="0" applyFont="0" applyFill="0" applyBorder="0" applyAlignment="0" applyProtection="0"/>
    <xf numFmtId="0" fontId="184" fillId="0" borderId="21"/>
    <xf numFmtId="242" fontId="185" fillId="0" borderId="24"/>
    <xf numFmtId="243" fontId="24" fillId="0" borderId="0" applyFont="0" applyFill="0" applyBorder="0" applyAlignment="0" applyProtection="0"/>
    <xf numFmtId="244"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245" fontId="24" fillId="0" borderId="0" applyFont="0" applyFill="0" applyBorder="0" applyAlignment="0" applyProtection="0"/>
    <xf numFmtId="246" fontId="24" fillId="0" borderId="0" applyFont="0" applyFill="0" applyBorder="0" applyAlignment="0" applyProtection="0"/>
    <xf numFmtId="0" fontId="183" fillId="0" borderId="25"/>
    <xf numFmtId="0" fontId="34" fillId="0" borderId="0" applyNumberFormat="0" applyFont="0" applyFill="0" applyAlignment="0"/>
    <xf numFmtId="0" fontId="33"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71" fillId="17" borderId="0" applyNumberFormat="0" applyBorder="0" applyAlignment="0" applyProtection="0"/>
    <xf numFmtId="0" fontId="87" fillId="17" borderId="0" applyNumberFormat="0" applyBorder="0" applyAlignment="0" applyProtection="0"/>
    <xf numFmtId="0" fontId="261"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87" fillId="17" borderId="0" applyNumberFormat="0" applyBorder="0" applyAlignment="0" applyProtection="0"/>
    <xf numFmtId="0" fontId="44" fillId="0" borderId="1"/>
    <xf numFmtId="0" fontId="42" fillId="0" borderId="0"/>
    <xf numFmtId="37" fontId="186" fillId="0" borderId="0"/>
    <xf numFmtId="0" fontId="187" fillId="0" borderId="1" applyNumberFormat="0" applyFont="0" applyFill="0" applyBorder="0" applyAlignment="0">
      <alignment horizontal="center"/>
    </xf>
    <xf numFmtId="247" fontId="105" fillId="0" borderId="0"/>
    <xf numFmtId="0" fontId="119" fillId="0" borderId="0"/>
    <xf numFmtId="0" fontId="35" fillId="0" borderId="0"/>
    <xf numFmtId="0" fontId="41" fillId="0" borderId="0"/>
    <xf numFmtId="0" fontId="5" fillId="0" borderId="0"/>
    <xf numFmtId="0" fontId="35" fillId="0" borderId="0"/>
    <xf numFmtId="0" fontId="35" fillId="0" borderId="0"/>
    <xf numFmtId="0" fontId="78" fillId="0" borderId="0"/>
    <xf numFmtId="0" fontId="265" fillId="0" borderId="0"/>
    <xf numFmtId="0" fontId="266" fillId="0" borderId="0"/>
    <xf numFmtId="0" fontId="78" fillId="0" borderId="0"/>
    <xf numFmtId="0" fontId="78" fillId="0" borderId="0"/>
    <xf numFmtId="0" fontId="78" fillId="0" borderId="0"/>
    <xf numFmtId="0" fontId="34" fillId="0" borderId="0"/>
    <xf numFmtId="0" fontId="34" fillId="0" borderId="0"/>
    <xf numFmtId="0" fontId="78" fillId="0" borderId="0"/>
    <xf numFmtId="0" fontId="78" fillId="0" borderId="0"/>
    <xf numFmtId="0" fontId="267" fillId="0" borderId="0"/>
    <xf numFmtId="0" fontId="267" fillId="0" borderId="0"/>
    <xf numFmtId="0" fontId="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8" fillId="0" borderId="0"/>
    <xf numFmtId="0" fontId="48" fillId="0" borderId="0"/>
    <xf numFmtId="0" fontId="44" fillId="0" borderId="0"/>
    <xf numFmtId="0" fontId="24" fillId="0" borderId="0"/>
    <xf numFmtId="0" fontId="41" fillId="0" borderId="0"/>
    <xf numFmtId="0" fontId="24" fillId="0" borderId="0"/>
    <xf numFmtId="0" fontId="23" fillId="0" borderId="0"/>
    <xf numFmtId="0" fontId="10" fillId="0" borderId="0"/>
    <xf numFmtId="0" fontId="44" fillId="0" borderId="0"/>
    <xf numFmtId="0" fontId="41" fillId="0" borderId="0"/>
    <xf numFmtId="0" fontId="41" fillId="0" borderId="0"/>
    <xf numFmtId="0" fontId="79" fillId="0" borderId="0"/>
    <xf numFmtId="0" fontId="24" fillId="0" borderId="0"/>
    <xf numFmtId="0" fontId="35" fillId="0" borderId="0"/>
    <xf numFmtId="0" fontId="47" fillId="0" borderId="0"/>
    <xf numFmtId="0" fontId="10" fillId="0" borderId="0"/>
    <xf numFmtId="0" fontId="24" fillId="0" borderId="0"/>
    <xf numFmtId="0" fontId="24" fillId="0" borderId="0"/>
    <xf numFmtId="0" fontId="24" fillId="0" borderId="0"/>
    <xf numFmtId="0" fontId="47" fillId="0" borderId="0"/>
    <xf numFmtId="0" fontId="48" fillId="0" borderId="0"/>
    <xf numFmtId="0" fontId="10" fillId="0" borderId="0"/>
    <xf numFmtId="0" fontId="48" fillId="0" borderId="0"/>
    <xf numFmtId="0" fontId="10" fillId="0" borderId="0"/>
    <xf numFmtId="0" fontId="23" fillId="0" borderId="0"/>
    <xf numFmtId="0" fontId="10" fillId="0" borderId="0"/>
    <xf numFmtId="0" fontId="35" fillId="0" borderId="0"/>
    <xf numFmtId="0" fontId="267" fillId="0" borderId="0"/>
    <xf numFmtId="0" fontId="267" fillId="0" borderId="0"/>
    <xf numFmtId="0" fontId="267" fillId="0" borderId="0"/>
    <xf numFmtId="0" fontId="267" fillId="0" borderId="0"/>
    <xf numFmtId="0" fontId="267" fillId="0" borderId="0"/>
    <xf numFmtId="0" fontId="267" fillId="0" borderId="0"/>
    <xf numFmtId="0" fontId="265" fillId="0" borderId="0"/>
    <xf numFmtId="0" fontId="265" fillId="0" borderId="0"/>
    <xf numFmtId="0" fontId="265" fillId="0" borderId="0"/>
    <xf numFmtId="0" fontId="265" fillId="0" borderId="0"/>
    <xf numFmtId="0" fontId="24" fillId="0" borderId="0"/>
    <xf numFmtId="0" fontId="41" fillId="0" borderId="0"/>
    <xf numFmtId="0" fontId="47" fillId="0" borderId="0"/>
    <xf numFmtId="0" fontId="48" fillId="0" borderId="0"/>
    <xf numFmtId="0" fontId="49" fillId="0" borderId="0"/>
    <xf numFmtId="0" fontId="48" fillId="0" borderId="0"/>
    <xf numFmtId="0" fontId="24" fillId="0" borderId="0"/>
    <xf numFmtId="0" fontId="35" fillId="0" borderId="0"/>
    <xf numFmtId="0" fontId="34" fillId="0" borderId="0"/>
    <xf numFmtId="0" fontId="34" fillId="0" borderId="0"/>
    <xf numFmtId="0" fontId="265" fillId="0" borderId="0"/>
    <xf numFmtId="0" fontId="265" fillId="0" borderId="0"/>
    <xf numFmtId="0" fontId="265" fillId="0" borderId="0"/>
    <xf numFmtId="0" fontId="265" fillId="0" borderId="0"/>
    <xf numFmtId="0" fontId="265" fillId="0" borderId="0"/>
    <xf numFmtId="0" fontId="265" fillId="0" borderId="0"/>
    <xf numFmtId="0" fontId="265" fillId="0" borderId="0"/>
    <xf numFmtId="0" fontId="265" fillId="0" borderId="0"/>
    <xf numFmtId="0" fontId="265" fillId="0" borderId="0"/>
    <xf numFmtId="0" fontId="265" fillId="0" borderId="0"/>
    <xf numFmtId="0" fontId="45" fillId="0" borderId="0"/>
    <xf numFmtId="0" fontId="49" fillId="0" borderId="0"/>
    <xf numFmtId="0" fontId="249" fillId="0" borderId="0"/>
    <xf numFmtId="0" fontId="24" fillId="0" borderId="0"/>
    <xf numFmtId="0" fontId="147" fillId="0" borderId="0"/>
    <xf numFmtId="0" fontId="48" fillId="0" borderId="0"/>
    <xf numFmtId="0" fontId="147" fillId="0" borderId="0"/>
    <xf numFmtId="0" fontId="24" fillId="0" borderId="0"/>
    <xf numFmtId="0" fontId="34" fillId="0" borderId="0"/>
    <xf numFmtId="0" fontId="265" fillId="0" borderId="0"/>
    <xf numFmtId="0" fontId="265" fillId="0" borderId="0"/>
    <xf numFmtId="0" fontId="265" fillId="0" borderId="0"/>
    <xf numFmtId="0" fontId="24" fillId="0" borderId="0"/>
    <xf numFmtId="0" fontId="41" fillId="0" borderId="0"/>
    <xf numFmtId="0" fontId="149" fillId="0" borderId="0"/>
    <xf numFmtId="0" fontId="24" fillId="0" borderId="0"/>
    <xf numFmtId="0" fontId="3" fillId="0" borderId="0"/>
    <xf numFmtId="0" fontId="10" fillId="0" borderId="0"/>
    <xf numFmtId="0" fontId="35" fillId="0" borderId="0"/>
    <xf numFmtId="0" fontId="10" fillId="0" borderId="0"/>
    <xf numFmtId="0" fontId="188" fillId="0" borderId="0" applyNumberFormat="0" applyFill="0" applyBorder="0" applyProtection="0">
      <alignment vertical="top"/>
    </xf>
    <xf numFmtId="0" fontId="24" fillId="0" borderId="0"/>
    <xf numFmtId="0" fontId="10" fillId="0" borderId="0"/>
    <xf numFmtId="0" fontId="24" fillId="0" borderId="0"/>
    <xf numFmtId="0" fontId="44" fillId="0" borderId="0"/>
    <xf numFmtId="0" fontId="23" fillId="0" borderId="0"/>
    <xf numFmtId="0" fontId="48" fillId="0" borderId="0"/>
    <xf numFmtId="0" fontId="189" fillId="0" borderId="0"/>
    <xf numFmtId="0" fontId="19" fillId="0" borderId="0"/>
    <xf numFmtId="0" fontId="24" fillId="0" borderId="0"/>
    <xf numFmtId="0" fontId="24" fillId="0" borderId="0"/>
    <xf numFmtId="0" fontId="78" fillId="0" borderId="0"/>
    <xf numFmtId="0" fontId="24" fillId="0" borderId="0"/>
    <xf numFmtId="0" fontId="11" fillId="0" borderId="0"/>
    <xf numFmtId="0" fontId="10" fillId="0" borderId="0"/>
    <xf numFmtId="0" fontId="121" fillId="0" borderId="0" applyFont="0"/>
    <xf numFmtId="0" fontId="155" fillId="0" borderId="0"/>
    <xf numFmtId="0" fontId="3" fillId="10" borderId="26" applyNumberFormat="0" applyFont="0" applyAlignment="0" applyProtection="0"/>
    <xf numFmtId="0" fontId="48" fillId="10" borderId="26" applyNumberFormat="0" applyFont="0" applyAlignment="0" applyProtection="0"/>
    <xf numFmtId="0" fontId="48" fillId="10" borderId="26" applyNumberFormat="0" applyFont="0" applyAlignment="0" applyProtection="0"/>
    <xf numFmtId="0" fontId="48" fillId="10" borderId="26" applyNumberFormat="0" applyFont="0" applyAlignment="0" applyProtection="0"/>
    <xf numFmtId="0" fontId="48" fillId="10" borderId="26" applyNumberFormat="0" applyFont="0" applyAlignment="0" applyProtection="0"/>
    <xf numFmtId="0" fontId="48" fillId="10" borderId="26" applyNumberFormat="0" applyFont="0" applyAlignment="0" applyProtection="0"/>
    <xf numFmtId="0" fontId="35" fillId="10" borderId="26" applyNumberFormat="0" applyFont="0" applyAlignment="0" applyProtection="0"/>
    <xf numFmtId="0" fontId="23" fillId="10" borderId="26" applyNumberFormat="0" applyFont="0" applyAlignment="0" applyProtection="0"/>
    <xf numFmtId="0" fontId="147" fillId="10" borderId="26" applyNumberFormat="0" applyFont="0" applyAlignment="0" applyProtection="0"/>
    <xf numFmtId="0" fontId="147" fillId="10" borderId="26" applyNumberFormat="0" applyFont="0" applyAlignment="0" applyProtection="0"/>
    <xf numFmtId="0" fontId="147" fillId="10" borderId="26" applyNumberFormat="0" applyFont="0" applyAlignment="0" applyProtection="0"/>
    <xf numFmtId="0" fontId="48" fillId="10" borderId="26" applyNumberFormat="0" applyFont="0" applyAlignment="0" applyProtection="0"/>
    <xf numFmtId="0" fontId="147" fillId="10" borderId="26" applyNumberFormat="0" applyFont="0" applyAlignment="0" applyProtection="0"/>
    <xf numFmtId="0" fontId="48" fillId="10" borderId="26" applyNumberFormat="0" applyFont="0" applyAlignment="0" applyProtection="0"/>
    <xf numFmtId="0" fontId="147" fillId="10" borderId="26" applyNumberFormat="0" applyFont="0" applyAlignment="0" applyProtection="0"/>
    <xf numFmtId="0" fontId="48" fillId="10" borderId="26" applyNumberFormat="0" applyFont="0" applyAlignment="0" applyProtection="0"/>
    <xf numFmtId="0" fontId="147" fillId="10" borderId="26" applyNumberFormat="0" applyFont="0" applyAlignment="0" applyProtection="0"/>
    <xf numFmtId="0" fontId="48" fillId="10" borderId="26" applyNumberFormat="0" applyFont="0" applyAlignment="0" applyProtection="0"/>
    <xf numFmtId="0" fontId="147" fillId="10" borderId="26" applyNumberFormat="0" applyFont="0" applyAlignment="0" applyProtection="0"/>
    <xf numFmtId="0" fontId="48" fillId="10" borderId="26" applyNumberFormat="0" applyFont="0" applyAlignment="0" applyProtection="0"/>
    <xf numFmtId="0" fontId="48" fillId="10" borderId="26" applyNumberFormat="0" applyFont="0" applyAlignment="0" applyProtection="0"/>
    <xf numFmtId="0" fontId="48" fillId="10" borderId="26" applyNumberFormat="0" applyFont="0" applyAlignment="0" applyProtection="0"/>
    <xf numFmtId="248" fontId="190" fillId="0" borderId="0" applyFont="0" applyFill="0" applyBorder="0" applyProtection="0">
      <alignment vertical="top" wrapText="1"/>
    </xf>
    <xf numFmtId="0" fontId="78" fillId="0" borderId="25" applyNumberFormat="0" applyAlignment="0">
      <alignment horizontal="center"/>
    </xf>
    <xf numFmtId="0" fontId="78" fillId="0" borderId="0"/>
    <xf numFmtId="175" fontId="191" fillId="0" borderId="0" applyFont="0" applyFill="0" applyBorder="0" applyAlignment="0" applyProtection="0"/>
    <xf numFmtId="187" fontId="191" fillId="0" borderId="0" applyFon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44" fillId="0" borderId="0" applyNumberFormat="0" applyFill="0" applyBorder="0" applyAlignment="0" applyProtection="0"/>
    <xf numFmtId="0" fontId="10" fillId="0" borderId="0" applyNumberFormat="0" applyFill="0" applyBorder="0" applyAlignment="0" applyProtection="0"/>
    <xf numFmtId="0" fontId="24" fillId="0" borderId="0" applyFont="0" applyFill="0" applyBorder="0" applyAlignment="0" applyProtection="0"/>
    <xf numFmtId="0" fontId="42" fillId="0" borderId="0"/>
    <xf numFmtId="0" fontId="36"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72" fillId="6" borderId="27" applyNumberFormat="0" applyAlignment="0" applyProtection="0"/>
    <xf numFmtId="0" fontId="89" fillId="14" borderId="27" applyNumberFormat="0" applyAlignment="0" applyProtection="0"/>
    <xf numFmtId="0" fontId="262"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0" fontId="89" fillId="14" borderId="27" applyNumberFormat="0" applyAlignment="0" applyProtection="0"/>
    <xf numFmtId="172" fontId="193" fillId="0" borderId="25" applyFont="0" applyBorder="0" applyAlignment="0"/>
    <xf numFmtId="41" fontId="24" fillId="0" borderId="0" applyFont="0" applyFill="0" applyBorder="0" applyAlignment="0" applyProtection="0"/>
    <xf numFmtId="14" fontId="58" fillId="0" borderId="0">
      <alignment horizontal="center" wrapText="1"/>
      <protection locked="0"/>
    </xf>
    <xf numFmtId="211" fontId="24" fillId="0" borderId="0" applyFont="0" applyFill="0" applyBorder="0" applyAlignment="0" applyProtection="0"/>
    <xf numFmtId="249" fontId="24" fillId="0" borderId="0" applyFont="0" applyFill="0" applyBorder="0" applyAlignment="0" applyProtection="0"/>
    <xf numFmtId="10" fontId="24" fillId="0" borderId="0" applyFont="0" applyFill="0" applyBorder="0" applyAlignment="0" applyProtection="0"/>
    <xf numFmtId="9" fontId="24" fillId="0" borderId="0" applyFont="0" applyFill="0" applyBorder="0" applyAlignment="0" applyProtection="0"/>
    <xf numFmtId="9" fontId="47" fillId="0" borderId="0" applyFont="0" applyFill="0" applyBorder="0" applyAlignment="0" applyProtection="0"/>
    <xf numFmtId="9" fontId="44" fillId="0" borderId="0" applyFont="0" applyFill="0" applyBorder="0" applyAlignment="0" applyProtection="0"/>
    <xf numFmtId="9" fontId="24" fillId="0" borderId="0" applyFont="0" applyFill="0" applyBorder="0" applyAlignment="0" applyProtection="0"/>
    <xf numFmtId="9" fontId="34" fillId="0" borderId="0" applyFont="0" applyFill="0" applyBorder="0" applyAlignment="0" applyProtection="0"/>
    <xf numFmtId="9" fontId="4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111" fillId="0" borderId="28" applyNumberFormat="0" applyBorder="0"/>
    <xf numFmtId="212" fontId="24" fillId="0" borderId="0" applyFill="0" applyBorder="0" applyAlignment="0"/>
    <xf numFmtId="208" fontId="24" fillId="0" borderId="0" applyFill="0" applyBorder="0" applyAlignment="0"/>
    <xf numFmtId="212" fontId="24" fillId="0" borderId="0" applyFill="0" applyBorder="0" applyAlignment="0"/>
    <xf numFmtId="213" fontId="24" fillId="0" borderId="0" applyFill="0" applyBorder="0" applyAlignment="0"/>
    <xf numFmtId="208" fontId="24" fillId="0" borderId="0" applyFill="0" applyBorder="0" applyAlignment="0"/>
    <xf numFmtId="164" fontId="194" fillId="0" borderId="0"/>
    <xf numFmtId="0" fontId="111" fillId="0" borderId="0" applyNumberFormat="0" applyFont="0" applyFill="0" applyBorder="0" applyAlignment="0" applyProtection="0">
      <alignment horizontal="left"/>
    </xf>
    <xf numFmtId="0" fontId="195" fillId="0" borderId="21">
      <alignment horizontal="center"/>
    </xf>
    <xf numFmtId="0" fontId="196" fillId="37" borderId="0" applyNumberFormat="0" applyFont="0" applyBorder="0" applyAlignment="0">
      <alignment horizontal="center"/>
    </xf>
    <xf numFmtId="250" fontId="24" fillId="0" borderId="0" applyNumberFormat="0" applyFill="0" applyBorder="0" applyAlignment="0" applyProtection="0">
      <alignment horizontal="left"/>
    </xf>
    <xf numFmtId="0" fontId="179" fillId="0" borderId="0" applyNumberFormat="0" applyFill="0" applyBorder="0" applyAlignment="0" applyProtection="0">
      <alignment vertical="top"/>
      <protection locked="0"/>
    </xf>
    <xf numFmtId="0" fontId="78" fillId="0" borderId="0"/>
    <xf numFmtId="41" fontId="110" fillId="0" borderId="0" applyFont="0" applyFill="0" applyBorder="0" applyAlignment="0" applyProtection="0"/>
    <xf numFmtId="0" fontId="10" fillId="0" borderId="0" applyNumberFormat="0" applyFill="0" applyBorder="0" applyAlignment="0" applyProtection="0"/>
    <xf numFmtId="4" fontId="197" fillId="38" borderId="29" applyNumberFormat="0" applyProtection="0">
      <alignment vertical="center"/>
    </xf>
    <xf numFmtId="4" fontId="198" fillId="38" borderId="29" applyNumberFormat="0" applyProtection="0">
      <alignment vertical="center"/>
    </xf>
    <xf numFmtId="4" fontId="199" fillId="38" borderId="29" applyNumberFormat="0" applyProtection="0">
      <alignment horizontal="left" vertical="center"/>
    </xf>
    <xf numFmtId="4" fontId="199" fillId="39" borderId="0" applyNumberFormat="0" applyProtection="0">
      <alignment horizontal="left" vertical="center"/>
    </xf>
    <xf numFmtId="4" fontId="199" fillId="40" borderId="29" applyNumberFormat="0" applyProtection="0">
      <alignment horizontal="right" vertical="center"/>
    </xf>
    <xf numFmtId="4" fontId="199" fillId="41" borderId="29" applyNumberFormat="0" applyProtection="0">
      <alignment horizontal="right" vertical="center"/>
    </xf>
    <xf numFmtId="4" fontId="199" fillId="42" borderId="29" applyNumberFormat="0" applyProtection="0">
      <alignment horizontal="right" vertical="center"/>
    </xf>
    <xf numFmtId="4" fontId="199" fillId="43" borderId="29" applyNumberFormat="0" applyProtection="0">
      <alignment horizontal="right" vertical="center"/>
    </xf>
    <xf numFmtId="4" fontId="199" fillId="44" borderId="29" applyNumberFormat="0" applyProtection="0">
      <alignment horizontal="right" vertical="center"/>
    </xf>
    <xf numFmtId="4" fontId="199" fillId="2" borderId="29" applyNumberFormat="0" applyProtection="0">
      <alignment horizontal="right" vertical="center"/>
    </xf>
    <xf numFmtId="4" fontId="199" fillId="45" borderId="29" applyNumberFormat="0" applyProtection="0">
      <alignment horizontal="right" vertical="center"/>
    </xf>
    <xf numFmtId="4" fontId="199" fillId="46" borderId="29" applyNumberFormat="0" applyProtection="0">
      <alignment horizontal="right" vertical="center"/>
    </xf>
    <xf numFmtId="4" fontId="199" fillId="47" borderId="29" applyNumberFormat="0" applyProtection="0">
      <alignment horizontal="right" vertical="center"/>
    </xf>
    <xf numFmtId="4" fontId="197" fillId="48" borderId="30" applyNumberFormat="0" applyProtection="0">
      <alignment horizontal="left" vertical="center"/>
    </xf>
    <xf numFmtId="4" fontId="197" fillId="49" borderId="0" applyNumberFormat="0" applyProtection="0">
      <alignment horizontal="left" vertical="center"/>
    </xf>
    <xf numFmtId="4" fontId="197" fillId="39" borderId="0" applyNumberFormat="0" applyProtection="0">
      <alignment horizontal="left" vertical="center"/>
    </xf>
    <xf numFmtId="4" fontId="199" fillId="49" borderId="29" applyNumberFormat="0" applyProtection="0">
      <alignment horizontal="right" vertical="center"/>
    </xf>
    <xf numFmtId="4" fontId="116" fillId="49" borderId="0" applyNumberFormat="0" applyProtection="0">
      <alignment horizontal="left" vertical="center"/>
    </xf>
    <xf numFmtId="4" fontId="116" fillId="39" borderId="0" applyNumberFormat="0" applyProtection="0">
      <alignment horizontal="left" vertical="center"/>
    </xf>
    <xf numFmtId="4" fontId="199" fillId="50" borderId="29" applyNumberFormat="0" applyProtection="0">
      <alignment vertical="center"/>
    </xf>
    <xf numFmtId="4" fontId="200" fillId="50" borderId="29" applyNumberFormat="0" applyProtection="0">
      <alignment vertical="center"/>
    </xf>
    <xf numFmtId="4" fontId="197" fillId="49" borderId="31" applyNumberFormat="0" applyProtection="0">
      <alignment horizontal="left" vertical="center"/>
    </xf>
    <xf numFmtId="4" fontId="199" fillId="50" borderId="29" applyNumberFormat="0" applyProtection="0">
      <alignment horizontal="right" vertical="center"/>
    </xf>
    <xf numFmtId="4" fontId="200" fillId="50" borderId="29" applyNumberFormat="0" applyProtection="0">
      <alignment horizontal="right" vertical="center"/>
    </xf>
    <xf numFmtId="4" fontId="197" fillId="49" borderId="29" applyNumberFormat="0" applyProtection="0">
      <alignment horizontal="left" vertical="center"/>
    </xf>
    <xf numFmtId="4" fontId="201" fillId="33" borderId="31" applyNumberFormat="0" applyProtection="0">
      <alignment horizontal="left" vertical="center"/>
    </xf>
    <xf numFmtId="4" fontId="202" fillId="50" borderId="29" applyNumberFormat="0" applyProtection="0">
      <alignment horizontal="right" vertical="center"/>
    </xf>
    <xf numFmtId="182" fontId="118" fillId="0" borderId="0" applyFont="0" applyFill="0" applyBorder="0" applyAlignment="0" applyProtection="0"/>
    <xf numFmtId="0" fontId="196" fillId="1" borderId="15" applyNumberFormat="0" applyFont="0" applyAlignment="0">
      <alignment horizontal="center"/>
    </xf>
    <xf numFmtId="0" fontId="18" fillId="0" borderId="0" applyNumberFormat="0" applyFill="0" applyBorder="0" applyAlignment="0" applyProtection="0">
      <alignment vertical="top"/>
      <protection locked="0"/>
    </xf>
    <xf numFmtId="3" fontId="97" fillId="0" borderId="0"/>
    <xf numFmtId="0" fontId="203" fillId="0" borderId="0" applyNumberFormat="0" applyFill="0" applyBorder="0" applyAlignment="0" applyProtection="0"/>
    <xf numFmtId="0" fontId="204" fillId="0" borderId="0" applyNumberFormat="0" applyFill="0" applyBorder="0" applyAlignment="0">
      <alignment horizontal="center"/>
    </xf>
    <xf numFmtId="0" fontId="24" fillId="0" borderId="0"/>
    <xf numFmtId="172" fontId="205" fillId="0" borderId="0" applyNumberFormat="0" applyBorder="0" applyAlignment="0">
      <alignment horizontal="centerContinuous"/>
    </xf>
    <xf numFmtId="0" fontId="113" fillId="0" borderId="0"/>
    <xf numFmtId="0" fontId="111" fillId="0" borderId="0"/>
    <xf numFmtId="0" fontId="78" fillId="0" borderId="0" applyNumberFormat="0" applyFill="0" applyBorder="0" applyAlignment="0" applyProtection="0"/>
    <xf numFmtId="172" fontId="144"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72" fontId="144" fillId="0" borderId="0" applyFont="0" applyFill="0" applyBorder="0" applyAlignment="0" applyProtection="0"/>
    <xf numFmtId="172" fontId="144" fillId="0" borderId="0" applyFont="0" applyFill="0" applyBorder="0" applyAlignment="0" applyProtection="0"/>
    <xf numFmtId="41"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189" fontId="110" fillId="0" borderId="0" applyFont="0" applyFill="0" applyBorder="0" applyAlignment="0" applyProtection="0"/>
    <xf numFmtId="41"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42" fontId="110" fillId="0" borderId="0" applyFont="0" applyFill="0" applyBorder="0" applyAlignment="0" applyProtection="0"/>
    <xf numFmtId="192" fontId="110" fillId="0" borderId="0" applyFont="0" applyFill="0" applyBorder="0" applyAlignment="0" applyProtection="0"/>
    <xf numFmtId="193" fontId="97" fillId="0" borderId="0" applyFont="0" applyFill="0" applyBorder="0" applyAlignment="0" applyProtection="0"/>
    <xf numFmtId="193" fontId="110" fillId="0" borderId="0" applyFont="0" applyFill="0" applyBorder="0" applyAlignment="0" applyProtection="0"/>
    <xf numFmtId="0" fontId="78" fillId="0" borderId="0"/>
    <xf numFmtId="251" fontId="44"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189" fontId="110" fillId="0" borderId="0" applyFont="0" applyFill="0" applyBorder="0" applyAlignment="0" applyProtection="0"/>
    <xf numFmtId="167" fontId="110" fillId="0" borderId="0" applyFont="0" applyFill="0" applyBorder="0" applyAlignment="0" applyProtection="0"/>
    <xf numFmtId="167"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14" fontId="206" fillId="0" borderId="0"/>
    <xf numFmtId="0" fontId="207" fillId="0" borderId="0"/>
    <xf numFmtId="252" fontId="78" fillId="0" borderId="32" applyNumberFormat="0" applyBorder="0">
      <alignment horizontal="center"/>
    </xf>
    <xf numFmtId="0" fontId="184" fillId="0" borderId="0"/>
    <xf numFmtId="0" fontId="208" fillId="32" borderId="0">
      <alignment wrapText="1"/>
    </xf>
    <xf numFmtId="40" fontId="209" fillId="0" borderId="0" applyBorder="0">
      <alignment horizontal="right"/>
    </xf>
    <xf numFmtId="253" fontId="10" fillId="0" borderId="33">
      <alignment horizontal="right" vertical="center"/>
    </xf>
    <xf numFmtId="254" fontId="79" fillId="0" borderId="33">
      <alignment horizontal="right" vertical="center"/>
    </xf>
    <xf numFmtId="255" fontId="79" fillId="0" borderId="33">
      <alignment horizontal="right" vertical="center"/>
    </xf>
    <xf numFmtId="255" fontId="79" fillId="0" borderId="33">
      <alignment horizontal="right" vertical="center"/>
    </xf>
    <xf numFmtId="256" fontId="210" fillId="0" borderId="33">
      <alignment horizontal="right" vertical="center"/>
    </xf>
    <xf numFmtId="254" fontId="44" fillId="0" borderId="33">
      <alignment horizontal="right" vertical="center"/>
    </xf>
    <xf numFmtId="241" fontId="79"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5" fontId="79" fillId="0" borderId="33">
      <alignment horizontal="right" vertical="center"/>
    </xf>
    <xf numFmtId="255" fontId="79" fillId="0" borderId="33">
      <alignment horizontal="right" vertical="center"/>
    </xf>
    <xf numFmtId="253" fontId="10" fillId="0" borderId="33">
      <alignment horizontal="right" vertical="center"/>
    </xf>
    <xf numFmtId="257" fontId="79" fillId="0" borderId="33">
      <alignment horizontal="right" vertical="center"/>
    </xf>
    <xf numFmtId="257" fontId="79" fillId="0" borderId="33">
      <alignment horizontal="right" vertical="center"/>
    </xf>
    <xf numFmtId="241" fontId="79" fillId="0" borderId="33">
      <alignment horizontal="right" vertical="center"/>
    </xf>
    <xf numFmtId="241" fontId="79" fillId="0" borderId="33">
      <alignment horizontal="right" vertical="center"/>
    </xf>
    <xf numFmtId="254" fontId="44" fillId="0" borderId="33">
      <alignment horizontal="right" vertical="center"/>
    </xf>
    <xf numFmtId="254" fontId="44" fillId="0" borderId="33">
      <alignment horizontal="right" vertical="center"/>
    </xf>
    <xf numFmtId="258" fontId="10" fillId="0" borderId="33">
      <alignment horizontal="right" vertical="center"/>
    </xf>
    <xf numFmtId="255" fontId="79" fillId="0" borderId="33">
      <alignment horizontal="right" vertical="center"/>
    </xf>
    <xf numFmtId="254" fontId="44" fillId="0" borderId="33">
      <alignment horizontal="right" vertical="center"/>
    </xf>
    <xf numFmtId="258" fontId="10" fillId="0" borderId="33">
      <alignment horizontal="right" vertical="center"/>
    </xf>
    <xf numFmtId="241" fontId="79" fillId="0" borderId="33">
      <alignment horizontal="right" vertical="center"/>
    </xf>
    <xf numFmtId="254" fontId="44" fillId="0" borderId="33">
      <alignment horizontal="right" vertical="center"/>
    </xf>
    <xf numFmtId="255" fontId="79" fillId="0" borderId="33">
      <alignment horizontal="right" vertical="center"/>
    </xf>
    <xf numFmtId="254" fontId="44" fillId="0" borderId="33">
      <alignment horizontal="right" vertical="center"/>
    </xf>
    <xf numFmtId="254" fontId="44" fillId="0" borderId="33">
      <alignment horizontal="right" vertical="center"/>
    </xf>
    <xf numFmtId="259" fontId="10" fillId="0" borderId="33">
      <alignment horizontal="right" vertical="center"/>
    </xf>
    <xf numFmtId="258" fontId="10"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5" fontId="79" fillId="0" borderId="33">
      <alignment horizontal="right" vertical="center"/>
    </xf>
    <xf numFmtId="260" fontId="110" fillId="0" borderId="33">
      <alignment horizontal="right" vertical="center"/>
    </xf>
    <xf numFmtId="259" fontId="10" fillId="0" borderId="33">
      <alignment horizontal="right" vertical="center"/>
    </xf>
    <xf numFmtId="255" fontId="79" fillId="0" borderId="33">
      <alignment horizontal="right" vertical="center"/>
    </xf>
    <xf numFmtId="254" fontId="44" fillId="0" borderId="33">
      <alignment horizontal="right" vertical="center"/>
    </xf>
    <xf numFmtId="255" fontId="79" fillId="0" borderId="33">
      <alignment horizontal="right" vertical="center"/>
    </xf>
    <xf numFmtId="254" fontId="44" fillId="0" borderId="33">
      <alignment horizontal="right" vertical="center"/>
    </xf>
    <xf numFmtId="254" fontId="79" fillId="0" borderId="33">
      <alignment horizontal="right" vertical="center"/>
    </xf>
    <xf numFmtId="241" fontId="79" fillId="0" borderId="33">
      <alignment horizontal="right" vertical="center"/>
    </xf>
    <xf numFmtId="255" fontId="79" fillId="0" borderId="33">
      <alignment horizontal="right" vertical="center"/>
    </xf>
    <xf numFmtId="258" fontId="10"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7" fontId="79" fillId="0" borderId="33">
      <alignment horizontal="right" vertical="center"/>
    </xf>
    <xf numFmtId="255" fontId="79" fillId="0" borderId="33">
      <alignment horizontal="right" vertical="center"/>
    </xf>
    <xf numFmtId="257" fontId="79" fillId="0" borderId="33">
      <alignment horizontal="right" vertical="center"/>
    </xf>
    <xf numFmtId="257" fontId="79" fillId="0" borderId="33">
      <alignment horizontal="right" vertical="center"/>
    </xf>
    <xf numFmtId="254" fontId="44" fillId="0" borderId="33">
      <alignment horizontal="right" vertical="center"/>
    </xf>
    <xf numFmtId="257" fontId="79" fillId="0" borderId="33">
      <alignment horizontal="right" vertical="center"/>
    </xf>
    <xf numFmtId="255" fontId="79" fillId="0" borderId="33">
      <alignment horizontal="right" vertical="center"/>
    </xf>
    <xf numFmtId="258" fontId="10" fillId="0" borderId="33">
      <alignment horizontal="right" vertical="center"/>
    </xf>
    <xf numFmtId="254" fontId="44"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54" fontId="44" fillId="0" borderId="33">
      <alignment horizontal="right" vertical="center"/>
    </xf>
    <xf numFmtId="261" fontId="144" fillId="0" borderId="33">
      <alignment horizontal="right" vertical="center"/>
    </xf>
    <xf numFmtId="241" fontId="79" fillId="0" borderId="33">
      <alignment horizontal="right" vertical="center"/>
    </xf>
    <xf numFmtId="241" fontId="79" fillId="0" borderId="33">
      <alignment horizontal="right" vertical="center"/>
    </xf>
    <xf numFmtId="260" fontId="110" fillId="0" borderId="33">
      <alignment horizontal="right" vertical="center"/>
    </xf>
    <xf numFmtId="254" fontId="44" fillId="0" borderId="33">
      <alignment horizontal="right" vertical="center"/>
    </xf>
    <xf numFmtId="241" fontId="79" fillId="0" borderId="33">
      <alignment horizontal="right" vertical="center"/>
    </xf>
    <xf numFmtId="261" fontId="144" fillId="0" borderId="33">
      <alignment horizontal="right" vertical="center"/>
    </xf>
    <xf numFmtId="254" fontId="44" fillId="0" borderId="33">
      <alignment horizontal="right" vertical="center"/>
    </xf>
    <xf numFmtId="262" fontId="211" fillId="2" borderId="34" applyFont="0" applyFill="0" applyBorder="0"/>
    <xf numFmtId="254" fontId="44" fillId="0" borderId="33">
      <alignment horizontal="right" vertical="center"/>
    </xf>
    <xf numFmtId="254" fontId="44" fillId="0" borderId="33">
      <alignment horizontal="right" vertical="center"/>
    </xf>
    <xf numFmtId="262" fontId="211" fillId="2" borderId="34" applyFont="0" applyFill="0" applyBorder="0"/>
    <xf numFmtId="254" fontId="44" fillId="0" borderId="33">
      <alignment horizontal="right" vertical="center"/>
    </xf>
    <xf numFmtId="241" fontId="79" fillId="0" borderId="33">
      <alignment horizontal="right" vertical="center"/>
    </xf>
    <xf numFmtId="261" fontId="144" fillId="0" borderId="33">
      <alignment horizontal="right" vertical="center"/>
    </xf>
    <xf numFmtId="241" fontId="79" fillId="0" borderId="33">
      <alignment horizontal="right" vertical="center"/>
    </xf>
    <xf numFmtId="261" fontId="144" fillId="0" borderId="33">
      <alignment horizontal="right" vertical="center"/>
    </xf>
    <xf numFmtId="259" fontId="10" fillId="0" borderId="33">
      <alignment horizontal="right" vertical="center"/>
    </xf>
    <xf numFmtId="254" fontId="44" fillId="0" borderId="33">
      <alignment horizontal="right" vertical="center"/>
    </xf>
    <xf numFmtId="254" fontId="79" fillId="0" borderId="33">
      <alignment horizontal="right" vertical="center"/>
    </xf>
    <xf numFmtId="263" fontId="24" fillId="0" borderId="33">
      <alignment horizontal="right" vertical="center"/>
    </xf>
    <xf numFmtId="260" fontId="110" fillId="0" borderId="33">
      <alignment horizontal="right" vertical="center"/>
    </xf>
    <xf numFmtId="254" fontId="79" fillId="0" borderId="33">
      <alignment horizontal="right" vertical="center"/>
    </xf>
    <xf numFmtId="259" fontId="10" fillId="0" borderId="33">
      <alignment horizontal="right" vertical="center"/>
    </xf>
    <xf numFmtId="254" fontId="44" fillId="0" borderId="33">
      <alignment horizontal="right" vertical="center"/>
    </xf>
    <xf numFmtId="241" fontId="79" fillId="0" borderId="33">
      <alignment horizontal="right" vertical="center"/>
    </xf>
    <xf numFmtId="255" fontId="79" fillId="0" borderId="33">
      <alignment horizontal="right" vertical="center"/>
    </xf>
    <xf numFmtId="188" fontId="10"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57" fontId="79" fillId="0" borderId="33">
      <alignment horizontal="right" vertical="center"/>
    </xf>
    <xf numFmtId="257" fontId="79" fillId="0" borderId="33">
      <alignment horizontal="right" vertical="center"/>
    </xf>
    <xf numFmtId="254" fontId="44" fillId="0" borderId="33">
      <alignment horizontal="right" vertical="center"/>
    </xf>
    <xf numFmtId="264" fontId="44" fillId="0" borderId="33">
      <alignment horizontal="right" vertical="center"/>
    </xf>
    <xf numFmtId="257" fontId="79"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41" fontId="79" fillId="0" borderId="33">
      <alignment horizontal="right" vertical="center"/>
    </xf>
    <xf numFmtId="241" fontId="79" fillId="0" borderId="33">
      <alignment horizontal="right" vertical="center"/>
    </xf>
    <xf numFmtId="241" fontId="79" fillId="0" borderId="33">
      <alignment horizontal="right" vertical="center"/>
    </xf>
    <xf numFmtId="254" fontId="44" fillId="0" borderId="33">
      <alignment horizontal="right" vertical="center"/>
    </xf>
    <xf numFmtId="241" fontId="79" fillId="0" borderId="33">
      <alignment horizontal="right" vertical="center"/>
    </xf>
    <xf numFmtId="261" fontId="144" fillId="0" borderId="33">
      <alignment horizontal="right" vertical="center"/>
    </xf>
    <xf numFmtId="254" fontId="44" fillId="0" borderId="33">
      <alignment horizontal="right" vertical="center"/>
    </xf>
    <xf numFmtId="26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54" fontId="44" fillId="0" borderId="33">
      <alignment horizontal="right" vertical="center"/>
    </xf>
    <xf numFmtId="241" fontId="79" fillId="0" borderId="33">
      <alignment horizontal="right" vertical="center"/>
    </xf>
    <xf numFmtId="255" fontId="79" fillId="0" borderId="33">
      <alignment horizontal="right" vertical="center"/>
    </xf>
    <xf numFmtId="254" fontId="44" fillId="0" borderId="33">
      <alignment horizontal="right" vertical="center"/>
    </xf>
    <xf numFmtId="262" fontId="211" fillId="2" borderId="34" applyFont="0" applyFill="0" applyBorder="0"/>
    <xf numFmtId="245" fontId="10" fillId="0" borderId="33">
      <alignment horizontal="right" vertical="center"/>
    </xf>
    <xf numFmtId="255" fontId="79" fillId="0" borderId="33">
      <alignment horizontal="right" vertical="center"/>
    </xf>
    <xf numFmtId="254" fontId="44" fillId="0" borderId="33">
      <alignment horizontal="right" vertical="center"/>
    </xf>
    <xf numFmtId="256" fontId="210" fillId="0" borderId="33">
      <alignment horizontal="right" vertical="center"/>
    </xf>
    <xf numFmtId="241" fontId="79" fillId="0" borderId="33">
      <alignment horizontal="right" vertical="center"/>
    </xf>
    <xf numFmtId="257" fontId="79" fillId="0" borderId="33">
      <alignment horizontal="right" vertical="center"/>
    </xf>
    <xf numFmtId="254" fontId="44" fillId="0" borderId="33">
      <alignment horizontal="right" vertical="center"/>
    </xf>
    <xf numFmtId="254" fontId="44" fillId="0" borderId="33">
      <alignment horizontal="right" vertical="center"/>
    </xf>
    <xf numFmtId="188" fontId="10" fillId="0" borderId="33">
      <alignment horizontal="right" vertical="center"/>
    </xf>
    <xf numFmtId="265" fontId="10" fillId="0" borderId="33">
      <alignment horizontal="right" vertical="center"/>
    </xf>
    <xf numFmtId="241" fontId="79" fillId="0" borderId="33">
      <alignment horizontal="right" vertical="center"/>
    </xf>
    <xf numFmtId="241" fontId="79" fillId="0" borderId="33">
      <alignment horizontal="right" vertical="center"/>
    </xf>
    <xf numFmtId="254" fontId="44" fillId="0" borderId="33">
      <alignment horizontal="right" vertical="center"/>
    </xf>
    <xf numFmtId="254" fontId="44" fillId="0" borderId="33">
      <alignment horizontal="right" vertical="center"/>
    </xf>
    <xf numFmtId="266" fontId="212" fillId="0" borderId="33">
      <alignment horizontal="right" vertical="center"/>
    </xf>
    <xf numFmtId="49" fontId="116" fillId="0" borderId="0" applyFill="0" applyBorder="0" applyAlignment="0"/>
    <xf numFmtId="267" fontId="24" fillId="0" borderId="0" applyFill="0" applyBorder="0" applyAlignment="0"/>
    <xf numFmtId="15" fontId="24" fillId="0" borderId="0" applyFill="0" applyBorder="0" applyAlignment="0"/>
    <xf numFmtId="49" fontId="216" fillId="0" borderId="0">
      <alignment horizontal="justify" vertical="center" wrapText="1"/>
    </xf>
    <xf numFmtId="0" fontId="217" fillId="0" borderId="25">
      <alignment horizontal="center" vertical="center" wrapText="1"/>
    </xf>
    <xf numFmtId="0" fontId="218" fillId="0" borderId="0">
      <alignment horizontal="center"/>
    </xf>
    <xf numFmtId="40" fontId="57" fillId="0" borderId="0"/>
    <xf numFmtId="0" fontId="219" fillId="0" borderId="25"/>
    <xf numFmtId="3" fontId="220" fillId="0" borderId="0" applyNumberFormat="0" applyFill="0" applyBorder="0" applyAlignment="0" applyProtection="0">
      <alignment horizontal="center" wrapText="1"/>
    </xf>
    <xf numFmtId="0" fontId="221" fillId="0" borderId="35" applyBorder="0" applyAlignment="0">
      <alignment horizontal="center" vertical="center"/>
    </xf>
    <xf numFmtId="0" fontId="222" fillId="0" borderId="0" applyNumberFormat="0" applyFill="0" applyBorder="0" applyAlignment="0" applyProtection="0">
      <alignment horizontal="centerContinuous"/>
    </xf>
    <xf numFmtId="0" fontId="167" fillId="0" borderId="36" applyNumberFormat="0" applyFill="0" applyBorder="0" applyAlignment="0" applyProtection="0">
      <alignment horizontal="center" vertical="center" wrapText="1"/>
    </xf>
    <xf numFmtId="0" fontId="37"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73"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223" fillId="0" borderId="37" applyNumberFormat="0" applyBorder="0" applyAlignment="0">
      <alignment vertical="center"/>
    </xf>
    <xf numFmtId="0" fontId="38" fillId="0" borderId="38" applyNumberForma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74" fillId="0" borderId="39" applyNumberFormat="0" applyFill="0" applyAlignment="0" applyProtection="0"/>
    <xf numFmtId="0" fontId="95" fillId="0" borderId="38" applyNumberFormat="0" applyFill="0" applyAlignment="0" applyProtection="0"/>
    <xf numFmtId="0" fontId="263" fillId="0" borderId="38" applyNumberForma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5" applyNumberFormat="0" applyFont="0" applyFill="0" applyAlignment="0" applyProtection="0"/>
    <xf numFmtId="0" fontId="24" fillId="0" borderId="0"/>
    <xf numFmtId="0" fontId="219" fillId="0" borderId="40">
      <alignment horizontal="center"/>
    </xf>
    <xf numFmtId="187" fontId="24" fillId="0" borderId="0" applyFont="0" applyFill="0" applyBorder="0" applyAlignment="0" applyProtection="0"/>
    <xf numFmtId="269" fontId="24" fillId="0" borderId="0" applyFont="0" applyFill="0" applyBorder="0" applyAlignment="0" applyProtection="0"/>
    <xf numFmtId="189" fontId="10" fillId="0" borderId="33">
      <alignment horizontal="center"/>
    </xf>
    <xf numFmtId="268" fontId="213" fillId="0" borderId="0" applyNumberFormat="0" applyFont="0" applyFill="0" applyBorder="0" applyAlignment="0">
      <alignment horizontal="centerContinuous"/>
    </xf>
    <xf numFmtId="0" fontId="105" fillId="0" borderId="0">
      <alignment vertical="center" wrapText="1"/>
      <protection locked="0"/>
    </xf>
    <xf numFmtId="0" fontId="112" fillId="0" borderId="41"/>
    <xf numFmtId="0" fontId="44" fillId="0" borderId="0" applyNumberFormat="0" applyFill="0" applyBorder="0" applyAlignment="0" applyProtection="0"/>
    <xf numFmtId="0" fontId="24"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144" fillId="0" borderId="25" applyNumberFormat="0" applyBorder="0" applyAlignment="0"/>
    <xf numFmtId="0" fontId="214" fillId="0" borderId="24" applyNumberFormat="0" applyBorder="0" applyAlignment="0">
      <alignment horizontal="center"/>
    </xf>
    <xf numFmtId="3" fontId="215" fillId="0" borderId="13" applyNumberFormat="0" applyBorder="0" applyAlignment="0"/>
    <xf numFmtId="0" fontId="185" fillId="0" borderId="42" applyNumberFormat="0" applyAlignment="0">
      <alignment horizontal="center"/>
    </xf>
    <xf numFmtId="267" fontId="24" fillId="0" borderId="43" applyFont="0" applyFill="0" applyBorder="0" applyProtection="0">
      <alignment horizontal="center"/>
      <protection locked="0"/>
    </xf>
    <xf numFmtId="270" fontId="153" fillId="0" borderId="44" applyFont="0" applyFill="0" applyBorder="0" applyProtection="0">
      <alignment horizontal="center"/>
    </xf>
    <xf numFmtId="38" fontId="24" fillId="0" borderId="1" applyFont="0" applyFill="0" applyBorder="0" applyAlignment="0" applyProtection="0">
      <protection locked="0"/>
    </xf>
    <xf numFmtId="15" fontId="24" fillId="0" borderId="1" applyFont="0" applyFill="0" applyBorder="0" applyProtection="0">
      <alignment horizontal="center"/>
      <protection locked="0"/>
    </xf>
    <xf numFmtId="10" fontId="24" fillId="0" borderId="1" applyFont="0" applyFill="0" applyBorder="0" applyProtection="0">
      <alignment horizontal="center"/>
      <protection locked="0"/>
    </xf>
    <xf numFmtId="271" fontId="24" fillId="0" borderId="1" applyFont="0" applyFill="0" applyBorder="0" applyProtection="0">
      <alignment horizontal="center"/>
    </xf>
    <xf numFmtId="232" fontId="176" fillId="0" borderId="0" applyFont="0" applyFill="0" applyBorder="0" applyAlignment="0" applyProtection="0"/>
    <xf numFmtId="183" fontId="24" fillId="0" borderId="0" applyFont="0" applyFill="0" applyBorder="0" applyAlignment="0" applyProtection="0"/>
    <xf numFmtId="272" fontId="24" fillId="0" borderId="0" applyFont="0" applyFill="0" applyBorder="0" applyAlignment="0" applyProtection="0"/>
    <xf numFmtId="0" fontId="50" fillId="0" borderId="45">
      <alignment horizontal="center"/>
    </xf>
    <xf numFmtId="273" fontId="10" fillId="0" borderId="0"/>
    <xf numFmtId="274" fontId="10" fillId="0" borderId="1"/>
    <xf numFmtId="3" fontId="10" fillId="40" borderId="12">
      <alignment horizontal="right" vertical="top" wrapText="1"/>
    </xf>
    <xf numFmtId="0" fontId="224" fillId="0" borderId="0"/>
    <xf numFmtId="3" fontId="44" fillId="0" borderId="0" applyNumberFormat="0" applyBorder="0" applyAlignment="0" applyProtection="0">
      <alignment horizontal="centerContinuous"/>
      <protection locked="0"/>
    </xf>
    <xf numFmtId="3" fontId="225" fillId="0" borderId="0">
      <protection locked="0"/>
    </xf>
    <xf numFmtId="0" fontId="224" fillId="0" borderId="0"/>
    <xf numFmtId="0" fontId="226" fillId="0" borderId="46" applyFill="0" applyBorder="0" applyAlignment="0">
      <alignment horizontal="center"/>
    </xf>
    <xf numFmtId="5" fontId="227" fillId="51" borderId="35">
      <alignment vertical="top"/>
    </xf>
    <xf numFmtId="5" fontId="78" fillId="0" borderId="47">
      <alignment horizontal="left" vertical="top"/>
    </xf>
    <xf numFmtId="0" fontId="231" fillId="0" borderId="47">
      <alignment horizontal="left" vertical="center"/>
    </xf>
    <xf numFmtId="0" fontId="216" fillId="52" borderId="1">
      <alignment horizontal="left" vertical="center"/>
    </xf>
    <xf numFmtId="6" fontId="228" fillId="53" borderId="35"/>
    <xf numFmtId="5" fontId="229" fillId="0" borderId="35">
      <alignment horizontal="left" vertical="top"/>
    </xf>
    <xf numFmtId="0" fontId="230" fillId="54" borderId="0">
      <alignment horizontal="left" vertical="center"/>
    </xf>
    <xf numFmtId="0" fontId="24" fillId="0" borderId="0" applyFont="0" applyFill="0" applyBorder="0" applyAlignment="0" applyProtection="0"/>
    <xf numFmtId="0" fontId="24" fillId="0" borderId="0" applyFont="0" applyFill="0" applyBorder="0" applyAlignment="0" applyProtection="0"/>
    <xf numFmtId="275" fontId="24" fillId="0" borderId="0" applyFont="0" applyFill="0" applyBorder="0" applyAlignment="0" applyProtection="0"/>
    <xf numFmtId="276" fontId="24" fillId="0" borderId="0" applyFont="0" applyFill="0" applyBorder="0" applyAlignment="0" applyProtection="0"/>
    <xf numFmtId="42" fontId="155" fillId="0" borderId="0" applyFont="0" applyFill="0" applyBorder="0" applyAlignment="0" applyProtection="0"/>
    <xf numFmtId="44" fontId="155" fillId="0" borderId="0" applyFont="0" applyFill="0" applyBorder="0" applyAlignment="0" applyProtection="0"/>
    <xf numFmtId="0" fontId="39"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75" fillId="0" borderId="0" applyNumberFormat="0" applyFill="0" applyBorder="0" applyAlignment="0" applyProtection="0"/>
    <xf numFmtId="0" fontId="93" fillId="0" borderId="0" applyNumberFormat="0" applyFill="0" applyBorder="0" applyAlignment="0" applyProtection="0"/>
    <xf numFmtId="0" fontId="264"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232" fillId="0" borderId="0" applyNumberFormat="0" applyFont="0" applyFill="0" applyBorder="0" applyProtection="0">
      <alignment horizontal="center" vertical="center" wrapText="1"/>
    </xf>
    <xf numFmtId="0" fontId="24" fillId="0" borderId="0" applyFont="0" applyFill="0" applyBorder="0" applyAlignment="0" applyProtection="0"/>
    <xf numFmtId="0" fontId="24" fillId="0" borderId="0" applyFont="0" applyFill="0" applyBorder="0" applyAlignment="0" applyProtection="0"/>
    <xf numFmtId="0" fontId="233" fillId="0" borderId="0" applyNumberFormat="0" applyFill="0" applyBorder="0" applyAlignment="0" applyProtection="0"/>
    <xf numFmtId="0" fontId="79" fillId="0" borderId="48" applyFont="0" applyBorder="0" applyAlignment="0">
      <alignment horizontal="center"/>
    </xf>
    <xf numFmtId="187" fontId="10" fillId="0" borderId="0" applyFont="0" applyFill="0" applyBorder="0" applyAlignment="0" applyProtection="0"/>
    <xf numFmtId="0" fontId="203" fillId="0" borderId="0" applyNumberFormat="0" applyFill="0" applyBorder="0" applyAlignment="0" applyProtection="0"/>
    <xf numFmtId="0" fontId="234" fillId="0" borderId="0">
      <alignment vertical="center"/>
    </xf>
    <xf numFmtId="0" fontId="51" fillId="0" borderId="0" applyFont="0" applyFill="0" applyBorder="0" applyAlignment="0" applyProtection="0"/>
    <xf numFmtId="0" fontId="51" fillId="0" borderId="0" applyFont="0" applyFill="0" applyBorder="0" applyAlignment="0" applyProtection="0"/>
    <xf numFmtId="0" fontId="35"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235" fillId="0" borderId="0" applyBorder="0" applyAlignment="0" applyProtection="0"/>
    <xf numFmtId="0" fontId="54" fillId="0" borderId="0"/>
    <xf numFmtId="0" fontId="236" fillId="0" borderId="3"/>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9" fillId="0" borderId="0" applyFont="0" applyFill="0" applyBorder="0" applyAlignment="0" applyProtection="0"/>
    <xf numFmtId="0" fontId="119" fillId="0" borderId="0" applyFont="0" applyFill="0" applyBorder="0" applyAlignment="0" applyProtection="0"/>
    <xf numFmtId="277" fontId="237" fillId="0" borderId="0" applyFont="0" applyFill="0" applyBorder="0" applyAlignment="0" applyProtection="0"/>
    <xf numFmtId="278" fontId="237" fillId="0" borderId="0" applyFont="0" applyFill="0" applyBorder="0" applyAlignment="0" applyProtection="0"/>
    <xf numFmtId="0" fontId="119" fillId="0" borderId="0"/>
    <xf numFmtId="0" fontId="238" fillId="0" borderId="0"/>
    <xf numFmtId="0" fontId="34" fillId="0" borderId="0"/>
    <xf numFmtId="205" fontId="24" fillId="0" borderId="0" applyFont="0" applyFill="0" applyBorder="0" applyAlignment="0" applyProtection="0"/>
    <xf numFmtId="206" fontId="24" fillId="0" borderId="0" applyFont="0" applyFill="0" applyBorder="0" applyAlignment="0" applyProtection="0"/>
    <xf numFmtId="206" fontId="239" fillId="0" borderId="0" applyFont="0" applyFill="0" applyBorder="0" applyAlignment="0" applyProtection="0"/>
    <xf numFmtId="176" fontId="55" fillId="0" borderId="0" applyFont="0" applyFill="0" applyBorder="0" applyAlignment="0" applyProtection="0"/>
    <xf numFmtId="177" fontId="55" fillId="0" borderId="0" applyFont="0" applyFill="0" applyBorder="0" applyAlignment="0" applyProtection="0"/>
    <xf numFmtId="0" fontId="240" fillId="0" borderId="0" applyNumberFormat="0" applyFill="0" applyBorder="0" applyAlignment="0" applyProtection="0"/>
    <xf numFmtId="0" fontId="241" fillId="0" borderId="0" applyNumberFormat="0" applyFill="0" applyBorder="0" applyAlignment="0" applyProtection="0">
      <alignment vertical="top"/>
      <protection locked="0"/>
    </xf>
    <xf numFmtId="0" fontId="242" fillId="0" borderId="0"/>
    <xf numFmtId="0" fontId="243" fillId="0" borderId="0"/>
    <xf numFmtId="206" fontId="24" fillId="0" borderId="0" applyFont="0" applyFill="0" applyBorder="0" applyAlignment="0" applyProtection="0"/>
    <xf numFmtId="205" fontId="24" fillId="0" borderId="0" applyFont="0" applyFill="0" applyBorder="0" applyAlignment="0" applyProtection="0"/>
    <xf numFmtId="0" fontId="244" fillId="0" borderId="0"/>
    <xf numFmtId="178" fontId="55" fillId="0" borderId="0" applyFont="0" applyFill="0" applyBorder="0" applyAlignment="0" applyProtection="0"/>
    <xf numFmtId="179" fontId="56" fillId="0" borderId="0" applyFont="0" applyFill="0" applyBorder="0" applyAlignment="0" applyProtection="0"/>
    <xf numFmtId="180" fontId="55" fillId="0" borderId="0" applyFont="0" applyFill="0" applyBorder="0" applyAlignment="0" applyProtection="0"/>
    <xf numFmtId="0" fontId="245" fillId="0" borderId="0" applyNumberFormat="0" applyFill="0" applyBorder="0" applyAlignment="0" applyProtection="0"/>
    <xf numFmtId="0" fontId="246"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168" fontId="24" fillId="0" borderId="0" applyFont="0" applyFill="0" applyBorder="0" applyAlignment="0" applyProtection="0"/>
    <xf numFmtId="166" fontId="24" fillId="0" borderId="0" applyFont="0" applyFill="0" applyBorder="0" applyAlignment="0" applyProtection="0"/>
    <xf numFmtId="0" fontId="248" fillId="0" borderId="0" applyNumberFormat="0" applyFill="0" applyBorder="0" applyAlignment="0" applyProtection="0">
      <alignment vertical="top"/>
      <protection locked="0"/>
    </xf>
    <xf numFmtId="0" fontId="248" fillId="0" borderId="0" applyNumberFormat="0" applyFill="0" applyBorder="0" applyAlignment="0" applyProtection="0">
      <alignment vertical="top"/>
      <protection locked="0"/>
    </xf>
    <xf numFmtId="0" fontId="248" fillId="0" borderId="0" applyNumberFormat="0" applyFill="0" applyBorder="0" applyAlignment="0" applyProtection="0">
      <alignment vertical="top"/>
      <protection locked="0"/>
    </xf>
    <xf numFmtId="0" fontId="248" fillId="0" borderId="0" applyNumberFormat="0" applyFill="0" applyBorder="0" applyAlignment="0" applyProtection="0">
      <alignment vertical="top"/>
      <protection locked="0"/>
    </xf>
    <xf numFmtId="0" fontId="248" fillId="0" borderId="0" applyNumberFormat="0" applyFill="0" applyBorder="0" applyAlignment="0" applyProtection="0">
      <alignment vertical="top"/>
      <protection locked="0"/>
    </xf>
    <xf numFmtId="0" fontId="248" fillId="0" borderId="0" applyNumberFormat="0" applyFill="0" applyBorder="0" applyAlignment="0" applyProtection="0">
      <alignment vertical="top"/>
      <protection locked="0"/>
    </xf>
    <xf numFmtId="43" fontId="267"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67" fillId="0" borderId="0"/>
    <xf numFmtId="0" fontId="267" fillId="0" borderId="0"/>
    <xf numFmtId="0" fontId="267" fillId="0" borderId="0"/>
    <xf numFmtId="0" fontId="79" fillId="0" borderId="0" applyProtection="0"/>
    <xf numFmtId="167" fontId="281" fillId="0" borderId="0" applyFont="0" applyFill="0" applyBorder="0" applyAlignment="0" applyProtection="0"/>
    <xf numFmtId="0" fontId="265" fillId="0" borderId="0"/>
    <xf numFmtId="43" fontId="47" fillId="0" borderId="0" applyFont="0" applyFill="0" applyBorder="0" applyAlignment="0" applyProtection="0"/>
    <xf numFmtId="43" fontId="35" fillId="0" borderId="0" applyFont="0" applyFill="0" applyBorder="0" applyAlignment="0" applyProtection="0"/>
    <xf numFmtId="0" fontId="35" fillId="0" borderId="0"/>
    <xf numFmtId="43" fontId="47" fillId="0" borderId="0" applyFont="0" applyFill="0" applyBorder="0" applyAlignment="0" applyProtection="0"/>
    <xf numFmtId="0" fontId="265" fillId="0" borderId="0"/>
  </cellStyleXfs>
  <cellXfs count="360">
    <xf numFmtId="0" fontId="0" fillId="0" borderId="0" xfId="0"/>
    <xf numFmtId="0" fontId="4" fillId="0" borderId="0" xfId="0" applyFont="1" applyAlignment="1">
      <alignment vertical="top"/>
    </xf>
    <xf numFmtId="0" fontId="4" fillId="0" borderId="0" xfId="0" applyFont="1" applyAlignment="1">
      <alignment horizontal="right" vertical="top"/>
    </xf>
    <xf numFmtId="0" fontId="5" fillId="0" borderId="0" xfId="0" applyFont="1" applyAlignment="1"/>
    <xf numFmtId="0" fontId="6" fillId="0" borderId="0" xfId="0" applyFont="1"/>
    <xf numFmtId="0" fontId="5" fillId="0" borderId="0" xfId="0" applyFont="1"/>
    <xf numFmtId="0" fontId="7" fillId="0" borderId="0" xfId="0" applyFont="1" applyAlignment="1">
      <alignment horizontal="right"/>
    </xf>
    <xf numFmtId="0" fontId="8" fillId="0" borderId="49" xfId="0" applyFont="1" applyBorder="1" applyAlignment="1">
      <alignment horizontal="center" vertical="center" wrapText="1"/>
    </xf>
    <xf numFmtId="0" fontId="5" fillId="0" borderId="0" xfId="0" applyFont="1" applyAlignment="1">
      <alignment vertical="center"/>
    </xf>
    <xf numFmtId="0" fontId="8" fillId="0" borderId="50" xfId="0" applyFont="1" applyBorder="1" applyAlignment="1">
      <alignment horizontal="center" wrapText="1"/>
    </xf>
    <xf numFmtId="0" fontId="8" fillId="0" borderId="51" xfId="0" applyFont="1" applyBorder="1" applyAlignment="1">
      <alignment horizontal="center" wrapText="1"/>
    </xf>
    <xf numFmtId="0" fontId="8" fillId="0" borderId="51" xfId="0" applyFont="1" applyBorder="1" applyAlignment="1">
      <alignment wrapText="1"/>
    </xf>
    <xf numFmtId="0" fontId="5" fillId="0" borderId="51" xfId="0" applyFont="1" applyBorder="1" applyAlignment="1">
      <alignment horizontal="center" wrapText="1"/>
    </xf>
    <xf numFmtId="0" fontId="5" fillId="0" borderId="51" xfId="0" applyFont="1" applyBorder="1" applyAlignment="1">
      <alignment wrapText="1"/>
    </xf>
    <xf numFmtId="0" fontId="9" fillId="0" borderId="51" xfId="0" applyFont="1" applyBorder="1" applyAlignment="1">
      <alignment wrapText="1"/>
    </xf>
    <xf numFmtId="171" fontId="8" fillId="0" borderId="0" xfId="0" applyNumberFormat="1" applyFont="1" applyAlignment="1"/>
    <xf numFmtId="0" fontId="8" fillId="0" borderId="0" xfId="0" applyFont="1" applyAlignment="1"/>
    <xf numFmtId="170" fontId="5" fillId="0" borderId="0" xfId="0" applyNumberFormat="1" applyFont="1" applyAlignment="1"/>
    <xf numFmtId="0" fontId="8" fillId="0" borderId="52" xfId="0" applyFont="1" applyBorder="1" applyAlignment="1">
      <alignment horizontal="center" wrapText="1"/>
    </xf>
    <xf numFmtId="0" fontId="8" fillId="0" borderId="52" xfId="0" applyFont="1" applyBorder="1" applyAlignment="1">
      <alignment wrapText="1"/>
    </xf>
    <xf numFmtId="0" fontId="4" fillId="0" borderId="0" xfId="0" applyFont="1" applyAlignment="1">
      <alignment horizontal="right" vertical="top" wrapText="1"/>
    </xf>
    <xf numFmtId="0" fontId="4" fillId="0" borderId="0" xfId="0" applyFont="1"/>
    <xf numFmtId="171" fontId="5" fillId="0" borderId="0" xfId="0" applyNumberFormat="1" applyFont="1" applyAlignment="1"/>
    <xf numFmtId="0" fontId="12" fillId="0" borderId="1" xfId="0" applyFont="1" applyBorder="1" applyAlignment="1">
      <alignment horizontal="center" vertical="center" wrapText="1"/>
    </xf>
    <xf numFmtId="0" fontId="12" fillId="0" borderId="0" xfId="0" applyFont="1" applyAlignment="1">
      <alignment vertical="center"/>
    </xf>
    <xf numFmtId="0" fontId="5" fillId="0" borderId="1" xfId="0" applyFont="1" applyBorder="1" applyAlignment="1">
      <alignment horizontal="center" wrapText="1"/>
    </xf>
    <xf numFmtId="169" fontId="5" fillId="0" borderId="0" xfId="0" applyNumberFormat="1" applyFont="1"/>
    <xf numFmtId="0" fontId="14" fillId="0" borderId="0" xfId="0" applyFont="1"/>
    <xf numFmtId="169" fontId="14" fillId="0" borderId="0" xfId="0" applyNumberFormat="1" applyFont="1"/>
    <xf numFmtId="169" fontId="13" fillId="0" borderId="0" xfId="0" applyNumberFormat="1" applyFont="1"/>
    <xf numFmtId="0" fontId="13" fillId="0" borderId="0" xfId="0" applyFont="1"/>
    <xf numFmtId="0" fontId="4" fillId="0" borderId="0" xfId="0" applyFont="1" applyAlignment="1">
      <alignment horizontal="left" vertical="top"/>
    </xf>
    <xf numFmtId="0" fontId="6" fillId="0" borderId="0" xfId="0" applyFont="1" applyAlignment="1">
      <alignment horizontal="center"/>
    </xf>
    <xf numFmtId="0" fontId="5" fillId="0" borderId="0" xfId="0" applyFont="1" applyAlignment="1">
      <alignment horizontal="center"/>
    </xf>
    <xf numFmtId="0" fontId="15" fillId="0" borderId="24" xfId="0" applyFont="1" applyBorder="1" applyAlignment="1">
      <alignment horizontal="center" wrapText="1"/>
    </xf>
    <xf numFmtId="0" fontId="16" fillId="0" borderId="0" xfId="0" applyFont="1" applyAlignment="1"/>
    <xf numFmtId="0" fontId="17" fillId="0" borderId="1" xfId="0" applyFont="1" applyBorder="1" applyAlignment="1">
      <alignment horizontal="center" vertical="center" wrapText="1"/>
    </xf>
    <xf numFmtId="0" fontId="17" fillId="0" borderId="0" xfId="0" applyFont="1" applyAlignment="1">
      <alignment vertical="center"/>
    </xf>
    <xf numFmtId="169" fontId="5" fillId="0" borderId="0" xfId="1091" applyFont="1"/>
    <xf numFmtId="0" fontId="15" fillId="0" borderId="50" xfId="0" applyFont="1" applyBorder="1" applyAlignment="1">
      <alignment horizontal="center" wrapText="1"/>
    </xf>
    <xf numFmtId="0" fontId="15" fillId="0" borderId="0" xfId="0" applyFont="1" applyAlignment="1"/>
    <xf numFmtId="0" fontId="8" fillId="0" borderId="51" xfId="1738" applyFont="1" applyFill="1" applyBorder="1" applyAlignment="1">
      <alignment horizontal="center" wrapText="1"/>
    </xf>
    <xf numFmtId="0" fontId="8" fillId="0" borderId="51" xfId="1738" applyFont="1" applyFill="1" applyBorder="1" applyAlignment="1">
      <alignment horizontal="left" wrapText="1"/>
    </xf>
    <xf numFmtId="0" fontId="5" fillId="0" borderId="51" xfId="1738" applyFont="1" applyFill="1" applyBorder="1" applyAlignment="1">
      <alignment horizontal="center" wrapText="1"/>
    </xf>
    <xf numFmtId="0" fontId="5" fillId="0" borderId="51" xfId="1738" applyFont="1" applyFill="1" applyBorder="1" applyAlignment="1">
      <alignment wrapText="1"/>
    </xf>
    <xf numFmtId="0" fontId="5" fillId="0" borderId="51" xfId="1738" applyFont="1" applyFill="1" applyBorder="1" applyAlignment="1">
      <alignment horizontal="left" wrapText="1"/>
    </xf>
    <xf numFmtId="0" fontId="5" fillId="0" borderId="51" xfId="0" applyFont="1" applyFill="1" applyBorder="1" applyAlignment="1">
      <alignment wrapText="1"/>
    </xf>
    <xf numFmtId="0" fontId="8" fillId="0" borderId="51" xfId="1738" applyFont="1" applyFill="1" applyBorder="1" applyAlignment="1">
      <alignment wrapText="1"/>
    </xf>
    <xf numFmtId="0" fontId="6" fillId="0" borderId="0" xfId="0" applyFont="1" applyAlignment="1"/>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0" borderId="50" xfId="0" applyFont="1" applyBorder="1" applyAlignment="1">
      <alignment horizontal="center" wrapText="1"/>
    </xf>
    <xf numFmtId="0" fontId="6" fillId="0" borderId="50" xfId="0" applyFont="1" applyBorder="1" applyAlignment="1">
      <alignment wrapText="1"/>
    </xf>
    <xf numFmtId="0" fontId="5" fillId="0" borderId="0" xfId="0" applyFont="1" applyAlignment="1">
      <alignment wrapText="1"/>
    </xf>
    <xf numFmtId="0" fontId="6" fillId="0" borderId="53" xfId="0" applyFont="1" applyBorder="1" applyAlignment="1">
      <alignment horizontal="center" wrapText="1"/>
    </xf>
    <xf numFmtId="0" fontId="6" fillId="0" borderId="53" xfId="0" applyFont="1" applyBorder="1" applyAlignment="1">
      <alignment wrapText="1"/>
    </xf>
    <xf numFmtId="0" fontId="4" fillId="0" borderId="0" xfId="0" applyFont="1" applyAlignment="1">
      <alignment horizontal="center"/>
    </xf>
    <xf numFmtId="0" fontId="4" fillId="0" borderId="0" xfId="0" applyFont="1" applyAlignment="1">
      <alignment horizontal="right" vertical="center"/>
    </xf>
    <xf numFmtId="0" fontId="5" fillId="0" borderId="1" xfId="0" applyFont="1" applyBorder="1" applyAlignment="1">
      <alignment horizontal="center" vertical="center" wrapText="1"/>
    </xf>
    <xf numFmtId="0" fontId="8" fillId="0" borderId="50" xfId="0" applyFont="1" applyBorder="1" applyAlignment="1">
      <alignment wrapText="1"/>
    </xf>
    <xf numFmtId="0" fontId="7" fillId="0" borderId="0" xfId="0" applyFont="1"/>
    <xf numFmtId="0" fontId="8" fillId="0" borderId="1" xfId="0" applyFont="1" applyBorder="1" applyAlignment="1">
      <alignment horizontal="center" vertical="center" wrapText="1"/>
    </xf>
    <xf numFmtId="0" fontId="5" fillId="0" borderId="1" xfId="0" applyFont="1" applyBorder="1" applyAlignment="1">
      <alignment horizontal="center" vertical="top" wrapText="1"/>
    </xf>
    <xf numFmtId="0" fontId="8" fillId="0" borderId="53" xfId="0" applyFont="1" applyBorder="1" applyAlignment="1">
      <alignment horizontal="center" wrapText="1"/>
    </xf>
    <xf numFmtId="0" fontId="8" fillId="0" borderId="53" xfId="0" applyFont="1" applyBorder="1" applyAlignment="1">
      <alignment wrapText="1"/>
    </xf>
    <xf numFmtId="0" fontId="5" fillId="0" borderId="55" xfId="0" applyFont="1" applyBorder="1" applyAlignment="1">
      <alignment horizontal="center" wrapText="1"/>
    </xf>
    <xf numFmtId="0" fontId="8" fillId="0" borderId="55" xfId="0" applyFont="1" applyBorder="1" applyAlignment="1">
      <alignment wrapText="1"/>
    </xf>
    <xf numFmtId="171" fontId="5" fillId="0" borderId="0" xfId="0" applyNumberFormat="1" applyFont="1"/>
    <xf numFmtId="171" fontId="5" fillId="0" borderId="0" xfId="1091" applyNumberFormat="1" applyFont="1" applyAlignment="1"/>
    <xf numFmtId="169" fontId="16" fillId="0" borderId="0" xfId="0" applyNumberFormat="1" applyFont="1" applyAlignment="1"/>
    <xf numFmtId="0" fontId="40" fillId="0" borderId="0" xfId="0" applyFont="1" applyAlignment="1"/>
    <xf numFmtId="43" fontId="5" fillId="0" borderId="0" xfId="0" applyNumberFormat="1" applyFont="1" applyAlignment="1"/>
    <xf numFmtId="4" fontId="5" fillId="0" borderId="0" xfId="0" applyNumberFormat="1" applyFont="1" applyAlignment="1">
      <alignment wrapText="1"/>
    </xf>
    <xf numFmtId="0" fontId="40" fillId="0" borderId="52" xfId="0" applyFont="1" applyBorder="1" applyAlignment="1">
      <alignment wrapText="1"/>
    </xf>
    <xf numFmtId="0" fontId="40" fillId="0" borderId="52" xfId="0" applyFont="1" applyBorder="1" applyAlignment="1">
      <alignment horizontal="center" wrapText="1"/>
    </xf>
    <xf numFmtId="0" fontId="5" fillId="0" borderId="25" xfId="0" applyFont="1" applyBorder="1" applyAlignment="1">
      <alignment horizontal="center" wrapText="1"/>
    </xf>
    <xf numFmtId="0" fontId="8" fillId="0" borderId="25" xfId="0" applyFont="1" applyBorder="1" applyAlignment="1">
      <alignment horizontal="center" wrapText="1"/>
    </xf>
    <xf numFmtId="0" fontId="76" fillId="0" borderId="0" xfId="1651" applyFont="1" applyFill="1" applyAlignment="1">
      <alignment horizontal="center" vertical="center"/>
    </xf>
    <xf numFmtId="0" fontId="76" fillId="0" borderId="0" xfId="1651" applyFont="1" applyFill="1" applyAlignment="1">
      <alignment horizontal="center"/>
    </xf>
    <xf numFmtId="0" fontId="43" fillId="0" borderId="0" xfId="1651" applyFont="1" applyFill="1" applyAlignment="1">
      <alignment horizontal="center"/>
    </xf>
    <xf numFmtId="0" fontId="42" fillId="0" borderId="0" xfId="1651" applyFont="1" applyFill="1" applyAlignment="1">
      <alignment horizontal="center"/>
    </xf>
    <xf numFmtId="0" fontId="42" fillId="0" borderId="0" xfId="1651" applyFont="1" applyFill="1"/>
    <xf numFmtId="0" fontId="43" fillId="0" borderId="0" xfId="1651" applyFont="1" applyFill="1"/>
    <xf numFmtId="0" fontId="5" fillId="0" borderId="0" xfId="0" applyFont="1" applyAlignment="1">
      <alignment horizontal="right"/>
    </xf>
    <xf numFmtId="0" fontId="5" fillId="0" borderId="0" xfId="1685" applyFont="1" applyAlignment="1">
      <alignment horizontal="right"/>
    </xf>
    <xf numFmtId="0" fontId="5" fillId="0" borderId="25" xfId="0" applyFont="1" applyBorder="1" applyAlignment="1">
      <alignment wrapText="1"/>
    </xf>
    <xf numFmtId="0" fontId="5" fillId="29" borderId="25" xfId="0" applyFont="1" applyFill="1" applyBorder="1" applyAlignment="1">
      <alignment horizontal="left" wrapText="1"/>
    </xf>
    <xf numFmtId="0" fontId="5" fillId="29" borderId="25" xfId="0" applyFont="1" applyFill="1" applyBorder="1" applyAlignment="1">
      <alignment wrapText="1"/>
    </xf>
    <xf numFmtId="0" fontId="5" fillId="0" borderId="54" xfId="0" applyFont="1" applyBorder="1" applyAlignment="1">
      <alignment horizontal="center" wrapText="1"/>
    </xf>
    <xf numFmtId="0" fontId="5" fillId="0" borderId="54" xfId="0" applyFont="1" applyBorder="1" applyAlignment="1">
      <alignment wrapText="1"/>
    </xf>
    <xf numFmtId="0" fontId="8" fillId="0" borderId="24" xfId="0" applyFont="1" applyBorder="1" applyAlignment="1">
      <alignment horizontal="center" vertical="center" wrapText="1"/>
    </xf>
    <xf numFmtId="0" fontId="8" fillId="0" borderId="25" xfId="0" applyFont="1" applyBorder="1" applyAlignment="1">
      <alignment horizontal="left" wrapText="1"/>
    </xf>
    <xf numFmtId="0" fontId="8" fillId="0" borderId="25" xfId="0" applyFont="1" applyBorder="1" applyAlignment="1">
      <alignment wrapText="1"/>
    </xf>
    <xf numFmtId="43" fontId="13" fillId="0" borderId="0" xfId="0" applyNumberFormat="1" applyFont="1"/>
    <xf numFmtId="0" fontId="269" fillId="0" borderId="24" xfId="0" applyFont="1" applyBorder="1" applyAlignment="1">
      <alignment horizontal="center"/>
    </xf>
    <xf numFmtId="0" fontId="269" fillId="0" borderId="24" xfId="0" applyFont="1" applyBorder="1"/>
    <xf numFmtId="0" fontId="40" fillId="0" borderId="25" xfId="0" applyFont="1" applyBorder="1" applyAlignment="1">
      <alignment horizontal="center"/>
    </xf>
    <xf numFmtId="0" fontId="40" fillId="0" borderId="25" xfId="0" applyFont="1" applyBorder="1"/>
    <xf numFmtId="0" fontId="35" fillId="0" borderId="25" xfId="0" applyFont="1" applyBorder="1" applyAlignment="1">
      <alignment horizontal="center" wrapText="1"/>
    </xf>
    <xf numFmtId="0" fontId="40" fillId="0" borderId="54" xfId="0" applyFont="1" applyBorder="1" applyAlignment="1">
      <alignment horizontal="center" wrapText="1"/>
    </xf>
    <xf numFmtId="0" fontId="270" fillId="0" borderId="0" xfId="1639" applyFont="1" applyAlignment="1">
      <alignment horizontal="left"/>
    </xf>
    <xf numFmtId="0" fontId="40" fillId="0" borderId="0" xfId="1639" applyFont="1" applyAlignment="1"/>
    <xf numFmtId="0" fontId="40" fillId="0" borderId="0" xfId="1642" applyFont="1" applyAlignment="1">
      <alignment horizontal="center" wrapText="1"/>
    </xf>
    <xf numFmtId="0" fontId="40" fillId="0" borderId="0" xfId="1642" applyFont="1" applyAlignment="1">
      <alignment horizontal="centerContinuous" wrapText="1"/>
    </xf>
    <xf numFmtId="0" fontId="35" fillId="0" borderId="0" xfId="1642" applyFont="1" applyAlignment="1">
      <alignment horizontal="centerContinuous" wrapText="1"/>
    </xf>
    <xf numFmtId="0" fontId="271" fillId="0" borderId="0" xfId="1642" applyFont="1" applyAlignment="1">
      <alignment horizontal="centerContinuous" wrapText="1"/>
    </xf>
    <xf numFmtId="0" fontId="35" fillId="0" borderId="0" xfId="1639" applyFont="1" applyAlignment="1">
      <alignment wrapText="1"/>
    </xf>
    <xf numFmtId="0" fontId="271" fillId="0" borderId="0" xfId="1642" applyFont="1" applyAlignment="1">
      <alignment wrapText="1"/>
    </xf>
    <xf numFmtId="0" fontId="271" fillId="0" borderId="0" xfId="1642" applyFont="1" applyAlignment="1">
      <alignment horizontal="right" wrapText="1"/>
    </xf>
    <xf numFmtId="0" fontId="272" fillId="0" borderId="0" xfId="1642" applyFont="1" applyAlignment="1">
      <alignment horizontal="center" wrapText="1"/>
    </xf>
    <xf numFmtId="0" fontId="272" fillId="0" borderId="0" xfId="1642" applyFont="1" applyAlignment="1">
      <alignment horizontal="left" wrapText="1"/>
    </xf>
    <xf numFmtId="0" fontId="41" fillId="0" borderId="0" xfId="1642" applyFont="1" applyAlignment="1">
      <alignment wrapText="1"/>
    </xf>
    <xf numFmtId="0" fontId="272" fillId="0" borderId="0" xfId="1642" applyFont="1" applyBorder="1" applyAlignment="1">
      <alignment horizontal="center" wrapText="1"/>
    </xf>
    <xf numFmtId="0" fontId="35" fillId="0" borderId="0" xfId="1639" applyFont="1" applyAlignment="1">
      <alignment horizontal="center" vertical="center" wrapText="1"/>
    </xf>
    <xf numFmtId="0" fontId="40" fillId="0" borderId="1" xfId="1642" applyFont="1" applyBorder="1" applyAlignment="1">
      <alignment horizontal="center" vertical="center" wrapText="1"/>
    </xf>
    <xf numFmtId="0" fontId="273" fillId="0" borderId="0" xfId="1639" applyFont="1" applyAlignment="1">
      <alignment wrapText="1"/>
    </xf>
    <xf numFmtId="0" fontId="273" fillId="0" borderId="1" xfId="1642" applyFont="1" applyBorder="1" applyAlignment="1">
      <alignment horizontal="center" vertical="center" wrapText="1"/>
    </xf>
    <xf numFmtId="43" fontId="274" fillId="0" borderId="0" xfId="2210" applyFont="1" applyAlignment="1">
      <alignment wrapText="1"/>
    </xf>
    <xf numFmtId="43" fontId="275" fillId="0" borderId="1" xfId="2210" applyFont="1" applyBorder="1" applyAlignment="1">
      <alignment horizontal="center" wrapText="1"/>
    </xf>
    <xf numFmtId="43" fontId="275" fillId="0" borderId="1" xfId="2210" applyFont="1" applyBorder="1" applyAlignment="1">
      <alignment wrapText="1"/>
    </xf>
    <xf numFmtId="43" fontId="42" fillId="0" borderId="0" xfId="2210" applyFont="1" applyFill="1" applyAlignment="1"/>
    <xf numFmtId="171" fontId="43" fillId="0" borderId="1" xfId="2210" applyNumberFormat="1" applyFont="1" applyFill="1" applyBorder="1" applyAlignment="1">
      <alignment horizontal="center" wrapText="1"/>
    </xf>
    <xf numFmtId="43" fontId="43" fillId="0" borderId="1" xfId="2210" applyFont="1" applyFill="1" applyBorder="1" applyAlignment="1">
      <alignment wrapText="1"/>
    </xf>
    <xf numFmtId="43" fontId="43" fillId="0" borderId="1" xfId="2210" applyFont="1" applyFill="1" applyBorder="1" applyAlignment="1">
      <alignment horizontal="center" wrapText="1"/>
    </xf>
    <xf numFmtId="171" fontId="42" fillId="0" borderId="1" xfId="2210" applyNumberFormat="1" applyFont="1" applyFill="1" applyBorder="1" applyAlignment="1">
      <alignment horizontal="center" wrapText="1"/>
    </xf>
    <xf numFmtId="43" fontId="42" fillId="0" borderId="1" xfId="2210" applyFont="1" applyFill="1" applyBorder="1" applyAlignment="1">
      <alignment horizontal="left" wrapText="1"/>
    </xf>
    <xf numFmtId="43" fontId="42" fillId="0" borderId="1" xfId="2210" applyFont="1" applyFill="1" applyBorder="1" applyAlignment="1">
      <alignment horizontal="center" wrapText="1"/>
    </xf>
    <xf numFmtId="43" fontId="42" fillId="0" borderId="1" xfId="2210" applyFont="1" applyFill="1" applyBorder="1" applyAlignment="1">
      <alignment wrapText="1"/>
    </xf>
    <xf numFmtId="0" fontId="35" fillId="0" borderId="0" xfId="1639" applyFont="1" applyAlignment="1"/>
    <xf numFmtId="0" fontId="270" fillId="0" borderId="0" xfId="1639" applyFont="1" applyAlignment="1">
      <alignment horizontal="center"/>
    </xf>
    <xf numFmtId="0" fontId="270" fillId="0" borderId="0" xfId="1639" applyFont="1" applyAlignment="1"/>
    <xf numFmtId="0" fontId="35" fillId="0" borderId="0" xfId="1642" applyFont="1" applyAlignment="1"/>
    <xf numFmtId="0" fontId="41" fillId="0" borderId="0" xfId="1642" applyFont="1" applyAlignment="1"/>
    <xf numFmtId="0" fontId="35" fillId="0" borderId="0" xfId="1639" applyFont="1" applyAlignment="1">
      <alignment horizontal="center" wrapText="1"/>
    </xf>
    <xf numFmtId="0" fontId="57" fillId="0" borderId="0" xfId="1642" applyFont="1" applyAlignment="1">
      <alignment wrapText="1"/>
    </xf>
    <xf numFmtId="1" fontId="40" fillId="0" borderId="0" xfId="1737" applyNumberFormat="1" applyFont="1" applyFill="1" applyAlignment="1">
      <alignment vertical="center"/>
    </xf>
    <xf numFmtId="1" fontId="35" fillId="0" borderId="0" xfId="1737" applyNumberFormat="1" applyFont="1" applyFill="1" applyAlignment="1">
      <alignment vertical="center"/>
    </xf>
    <xf numFmtId="0" fontId="277" fillId="0" borderId="0" xfId="1639" applyFont="1"/>
    <xf numFmtId="1" fontId="270" fillId="0" borderId="0" xfId="1737" applyNumberFormat="1" applyFont="1" applyFill="1" applyBorder="1" applyAlignment="1">
      <alignment vertical="center"/>
    </xf>
    <xf numFmtId="1" fontId="270" fillId="0" borderId="0" xfId="1737" applyNumberFormat="1" applyFont="1" applyFill="1" applyBorder="1" applyAlignment="1">
      <alignment horizontal="right" vertical="center"/>
    </xf>
    <xf numFmtId="0" fontId="76" fillId="0" borderId="0" xfId="1651" applyFont="1" applyFill="1" applyAlignment="1">
      <alignment vertical="center"/>
    </xf>
    <xf numFmtId="167" fontId="279" fillId="0" borderId="1" xfId="1103" applyFont="1" applyFill="1" applyBorder="1" applyAlignment="1">
      <alignment horizontal="center" vertical="center" wrapText="1"/>
    </xf>
    <xf numFmtId="0" fontId="58" fillId="0" borderId="1" xfId="1651" applyFont="1" applyFill="1" applyBorder="1" applyAlignment="1">
      <alignment horizontal="center" wrapText="1"/>
    </xf>
    <xf numFmtId="167" fontId="58" fillId="0" borderId="1" xfId="1103" applyFont="1" applyFill="1" applyBorder="1" applyAlignment="1">
      <alignment horizontal="center" wrapText="1"/>
    </xf>
    <xf numFmtId="0" fontId="76" fillId="0" borderId="0" xfId="1651" applyFont="1" applyFill="1"/>
    <xf numFmtId="0" fontId="279" fillId="0" borderId="1" xfId="1651" applyFont="1" applyFill="1" applyBorder="1" applyAlignment="1">
      <alignment horizontal="center" wrapText="1"/>
    </xf>
    <xf numFmtId="0" fontId="43" fillId="0" borderId="0" xfId="1651" applyFont="1" applyFill="1" applyAlignment="1">
      <alignment horizontal="center" vertical="center"/>
    </xf>
    <xf numFmtId="0" fontId="43" fillId="0" borderId="0" xfId="1651" applyFont="1" applyFill="1" applyAlignment="1">
      <alignment vertical="center"/>
    </xf>
    <xf numFmtId="0" fontId="280" fillId="0" borderId="0" xfId="1651" applyFont="1" applyFill="1" applyAlignment="1">
      <alignment horizontal="center"/>
    </xf>
    <xf numFmtId="0" fontId="280" fillId="0" borderId="0" xfId="1651" applyFont="1" applyFill="1"/>
    <xf numFmtId="172" fontId="279" fillId="55" borderId="1" xfId="1185" applyNumberFormat="1" applyFont="1" applyFill="1" applyBorder="1" applyAlignment="1" applyProtection="1">
      <alignment horizontal="center" vertical="center"/>
    </xf>
    <xf numFmtId="0" fontId="279" fillId="55" borderId="1" xfId="1420" applyFont="1" applyFill="1" applyBorder="1" applyAlignment="1">
      <alignment horizontal="left" vertical="center" wrapText="1"/>
    </xf>
    <xf numFmtId="172" fontId="279" fillId="55" borderId="1" xfId="1185" applyNumberFormat="1" applyFont="1" applyFill="1" applyBorder="1" applyAlignment="1" applyProtection="1">
      <alignment horizontal="center" vertical="center" wrapText="1"/>
    </xf>
    <xf numFmtId="172" fontId="279" fillId="55" borderId="1" xfId="1185" applyNumberFormat="1" applyFont="1" applyFill="1" applyBorder="1" applyAlignment="1" applyProtection="1">
      <alignment horizontal="left" vertical="center" wrapText="1"/>
    </xf>
    <xf numFmtId="0" fontId="279" fillId="55" borderId="1" xfId="1651" applyFont="1" applyFill="1" applyBorder="1" applyAlignment="1">
      <alignment horizontal="center" wrapText="1"/>
    </xf>
    <xf numFmtId="172" fontId="279" fillId="55" borderId="1" xfId="1111" applyNumberFormat="1" applyFont="1" applyFill="1" applyBorder="1" applyAlignment="1" applyProtection="1">
      <alignment horizontal="center" vertical="center" wrapText="1"/>
    </xf>
    <xf numFmtId="41" fontId="279" fillId="55" borderId="1" xfId="2211" applyFont="1" applyFill="1" applyBorder="1" applyAlignment="1" applyProtection="1">
      <alignment horizontal="right" vertical="center" wrapText="1"/>
    </xf>
    <xf numFmtId="171" fontId="279" fillId="55" borderId="1" xfId="1131" applyNumberFormat="1" applyFont="1" applyFill="1" applyBorder="1" applyAlignment="1">
      <alignment horizontal="right" vertical="center" wrapText="1"/>
    </xf>
    <xf numFmtId="167" fontId="58" fillId="55" borderId="1" xfId="1103" applyFont="1" applyFill="1" applyBorder="1" applyAlignment="1">
      <alignment horizontal="right" vertical="center" wrapText="1"/>
    </xf>
    <xf numFmtId="1" fontId="279" fillId="55" borderId="1" xfId="1737" applyNumberFormat="1" applyFont="1" applyFill="1" applyBorder="1" applyAlignment="1">
      <alignment vertical="center" wrapText="1"/>
    </xf>
    <xf numFmtId="0" fontId="58" fillId="55" borderId="1" xfId="1651" applyFont="1" applyFill="1" applyBorder="1" applyAlignment="1">
      <alignment horizontal="center" vertical="center" wrapText="1"/>
    </xf>
    <xf numFmtId="0" fontId="58" fillId="55" borderId="1" xfId="1661" applyFont="1" applyFill="1" applyBorder="1" applyAlignment="1">
      <alignment horizontal="center" vertical="center"/>
    </xf>
    <xf numFmtId="41" fontId="58" fillId="55" borderId="1" xfId="2211" applyFont="1" applyFill="1" applyBorder="1" applyAlignment="1">
      <alignment horizontal="right" vertical="center" wrapText="1"/>
    </xf>
    <xf numFmtId="171" fontId="58" fillId="55" borderId="1" xfId="1131" applyNumberFormat="1" applyFont="1" applyFill="1" applyBorder="1" applyAlignment="1">
      <alignment horizontal="right" vertical="center" wrapText="1"/>
    </xf>
    <xf numFmtId="41" fontId="58" fillId="55" borderId="1" xfId="2211" applyFont="1" applyFill="1" applyBorder="1" applyAlignment="1" applyProtection="1">
      <alignment horizontal="right" vertical="center" wrapText="1"/>
    </xf>
    <xf numFmtId="172" fontId="58" fillId="55" borderId="1" xfId="1107" applyNumberFormat="1" applyFont="1" applyFill="1" applyBorder="1" applyAlignment="1">
      <alignment horizontal="right" vertical="center" wrapText="1"/>
    </xf>
    <xf numFmtId="41" fontId="58" fillId="55" borderId="1" xfId="2211" applyFont="1" applyFill="1" applyBorder="1" applyAlignment="1">
      <alignment horizontal="right" vertical="center"/>
    </xf>
    <xf numFmtId="0" fontId="279" fillId="55" borderId="1" xfId="1661" applyFont="1" applyFill="1" applyBorder="1" applyAlignment="1">
      <alignment horizontal="center" vertical="center"/>
    </xf>
    <xf numFmtId="0" fontId="279" fillId="55" borderId="1" xfId="1420" applyFont="1" applyFill="1" applyBorder="1" applyAlignment="1">
      <alignment horizontal="center" vertical="center" wrapText="1"/>
    </xf>
    <xf numFmtId="0" fontId="279" fillId="55" borderId="1" xfId="1661" applyFont="1" applyFill="1" applyBorder="1" applyAlignment="1">
      <alignment horizontal="center" vertical="center" wrapText="1"/>
    </xf>
    <xf numFmtId="172" fontId="279" fillId="55" borderId="1" xfId="1111" applyNumberFormat="1" applyFont="1" applyFill="1" applyBorder="1" applyAlignment="1">
      <alignment horizontal="center" vertical="center" wrapText="1"/>
    </xf>
    <xf numFmtId="172" fontId="58" fillId="55" borderId="1" xfId="2211" applyNumberFormat="1" applyFont="1" applyFill="1" applyBorder="1" applyAlignment="1">
      <alignment horizontal="right" vertical="center" wrapText="1"/>
    </xf>
    <xf numFmtId="172" fontId="58" fillId="55" borderId="1" xfId="1639" applyNumberFormat="1" applyFont="1" applyFill="1" applyBorder="1" applyAlignment="1">
      <alignment horizontal="right" vertical="center" wrapText="1"/>
    </xf>
    <xf numFmtId="0" fontId="278" fillId="0" borderId="0" xfId="1639" applyFont="1" applyAlignment="1"/>
    <xf numFmtId="0" fontId="278" fillId="0" borderId="0" xfId="1639" applyFont="1" applyAlignment="1">
      <alignment horizontal="right"/>
    </xf>
    <xf numFmtId="0" fontId="279" fillId="0" borderId="1" xfId="1651" applyFont="1" applyFill="1" applyBorder="1" applyAlignment="1">
      <alignment horizontal="center" vertical="center" wrapText="1"/>
    </xf>
    <xf numFmtId="0" fontId="287" fillId="0" borderId="0" xfId="0" applyFont="1"/>
    <xf numFmtId="0" fontId="288" fillId="0" borderId="0" xfId="0" applyFont="1" applyAlignment="1">
      <alignment horizontal="right"/>
    </xf>
    <xf numFmtId="0" fontId="286" fillId="0" borderId="1" xfId="0" applyFont="1" applyBorder="1" applyAlignment="1">
      <alignment horizontal="center" vertical="center" wrapText="1"/>
    </xf>
    <xf numFmtId="0" fontId="14" fillId="0" borderId="0" xfId="0" applyFont="1" applyAlignment="1">
      <alignment vertical="center"/>
    </xf>
    <xf numFmtId="0" fontId="286" fillId="0" borderId="0" xfId="0" applyFont="1" applyAlignment="1">
      <alignment horizontal="left" vertical="top"/>
    </xf>
    <xf numFmtId="43" fontId="12" fillId="0" borderId="1" xfId="2210" applyFont="1" applyFill="1" applyBorder="1" applyAlignment="1">
      <alignment horizontal="center" wrapText="1"/>
    </xf>
    <xf numFmtId="41" fontId="283" fillId="55" borderId="1" xfId="2211" applyFont="1" applyFill="1" applyBorder="1" applyAlignment="1">
      <alignment horizontal="right" vertical="center" wrapText="1"/>
    </xf>
    <xf numFmtId="0" fontId="5" fillId="0" borderId="25" xfId="0" applyFont="1" applyBorder="1" applyAlignment="1">
      <alignment horizontal="left" vertical="center" wrapText="1"/>
    </xf>
    <xf numFmtId="0" fontId="40" fillId="0" borderId="9" xfId="0" applyFont="1" applyBorder="1" applyAlignment="1">
      <alignment wrapText="1"/>
    </xf>
    <xf numFmtId="1" fontId="5" fillId="0" borderId="67" xfId="1737" applyNumberFormat="1" applyFont="1" applyBorder="1" applyAlignment="1">
      <alignment vertical="center" wrapText="1"/>
    </xf>
    <xf numFmtId="1" fontId="5" fillId="0" borderId="25" xfId="1737" applyNumberFormat="1" applyFont="1" applyBorder="1" applyAlignment="1">
      <alignment vertical="center" wrapText="1"/>
    </xf>
    <xf numFmtId="0" fontId="35" fillId="0" borderId="67" xfId="0" applyFont="1" applyBorder="1" applyAlignment="1">
      <alignment horizontal="center" wrapText="1"/>
    </xf>
    <xf numFmtId="41" fontId="284" fillId="55" borderId="1" xfId="2211" applyFont="1" applyFill="1" applyBorder="1" applyAlignment="1" applyProtection="1">
      <alignment horizontal="right" vertical="center" wrapText="1"/>
    </xf>
    <xf numFmtId="171" fontId="284" fillId="55" borderId="1" xfId="1131" applyNumberFormat="1" applyFont="1" applyFill="1" applyBorder="1" applyAlignment="1">
      <alignment horizontal="right" vertical="center" wrapText="1"/>
    </xf>
    <xf numFmtId="0" fontId="282" fillId="0" borderId="0" xfId="1651" applyFont="1" applyFill="1" applyAlignment="1">
      <alignment horizontal="center"/>
    </xf>
    <xf numFmtId="0" fontId="282" fillId="0" borderId="0" xfId="1651" applyFont="1" applyFill="1"/>
    <xf numFmtId="172" fontId="284" fillId="55" borderId="1" xfId="2211" applyNumberFormat="1" applyFont="1" applyFill="1" applyBorder="1" applyAlignment="1">
      <alignment horizontal="right" vertical="center" wrapText="1"/>
    </xf>
    <xf numFmtId="167" fontId="284" fillId="55" borderId="1" xfId="1103" applyFont="1" applyFill="1" applyBorder="1" applyAlignment="1">
      <alignment horizontal="right" vertical="center" wrapText="1"/>
    </xf>
    <xf numFmtId="172" fontId="284" fillId="55" borderId="1" xfId="1639" applyNumberFormat="1" applyFont="1" applyFill="1" applyBorder="1" applyAlignment="1">
      <alignment horizontal="right" vertical="center" wrapText="1"/>
    </xf>
    <xf numFmtId="172" fontId="284" fillId="55" borderId="1" xfId="2212" applyNumberFormat="1" applyFont="1" applyFill="1" applyBorder="1" applyAlignment="1">
      <alignment horizontal="right" vertical="center" wrapText="1"/>
    </xf>
    <xf numFmtId="172" fontId="284" fillId="55" borderId="1" xfId="2212" applyNumberFormat="1" applyFont="1" applyFill="1" applyBorder="1" applyAlignment="1">
      <alignment horizontal="right" vertical="center"/>
    </xf>
    <xf numFmtId="172" fontId="284" fillId="55" borderId="1" xfId="2212" applyNumberFormat="1" applyFont="1" applyFill="1" applyBorder="1" applyAlignment="1">
      <alignment horizontal="right"/>
    </xf>
    <xf numFmtId="171" fontId="283" fillId="55" borderId="1" xfId="1131" applyNumberFormat="1" applyFont="1" applyFill="1" applyBorder="1" applyAlignment="1">
      <alignment horizontal="right" vertical="center" wrapText="1"/>
    </xf>
    <xf numFmtId="0" fontId="12" fillId="0" borderId="0" xfId="1651" applyFont="1" applyFill="1" applyAlignment="1">
      <alignment horizontal="center"/>
    </xf>
    <xf numFmtId="0" fontId="12" fillId="0" borderId="0" xfId="1651" applyFont="1" applyFill="1"/>
    <xf numFmtId="172" fontId="283" fillId="55" borderId="1" xfId="2211" applyNumberFormat="1" applyFont="1" applyFill="1" applyBorder="1" applyAlignment="1">
      <alignment horizontal="right" vertical="center" wrapText="1"/>
    </xf>
    <xf numFmtId="167" fontId="283" fillId="55" borderId="1" xfId="1103" applyFont="1" applyFill="1" applyBorder="1" applyAlignment="1">
      <alignment horizontal="right" vertical="center" wrapText="1"/>
    </xf>
    <xf numFmtId="172" fontId="283" fillId="55" borderId="1" xfId="1639" applyNumberFormat="1" applyFont="1" applyFill="1" applyBorder="1" applyAlignment="1">
      <alignment horizontal="right" vertical="center" wrapText="1"/>
    </xf>
    <xf numFmtId="172" fontId="283" fillId="55" borderId="1" xfId="2212" applyNumberFormat="1" applyFont="1" applyFill="1" applyBorder="1" applyAlignment="1">
      <alignment horizontal="right" vertical="center" wrapText="1"/>
    </xf>
    <xf numFmtId="172" fontId="283" fillId="55" borderId="1" xfId="2212" applyNumberFormat="1" applyFont="1" applyFill="1" applyBorder="1" applyAlignment="1">
      <alignment horizontal="right" vertical="center"/>
    </xf>
    <xf numFmtId="0" fontId="8" fillId="0" borderId="0" xfId="0" applyFont="1" applyAlignment="1">
      <alignment horizontal="right" vertical="center"/>
    </xf>
    <xf numFmtId="1" fontId="42" fillId="55" borderId="1" xfId="1737" applyNumberFormat="1" applyFont="1" applyFill="1" applyBorder="1" applyAlignment="1">
      <alignment vertical="center" wrapText="1"/>
    </xf>
    <xf numFmtId="3" fontId="42" fillId="55" borderId="1" xfId="1737" quotePrefix="1" applyNumberFormat="1" applyFont="1" applyFill="1" applyBorder="1" applyAlignment="1">
      <alignment horizontal="center" vertical="center" wrapText="1"/>
    </xf>
    <xf numFmtId="1" fontId="42" fillId="55" borderId="1" xfId="1737" applyNumberFormat="1" applyFont="1" applyFill="1" applyBorder="1" applyAlignment="1">
      <alignment horizontal="center" vertical="center" wrapText="1"/>
    </xf>
    <xf numFmtId="172" fontId="42" fillId="55" borderId="1" xfId="1111" applyNumberFormat="1" applyFont="1" applyFill="1" applyBorder="1" applyAlignment="1" applyProtection="1">
      <alignment horizontal="center" vertical="center" wrapText="1"/>
    </xf>
    <xf numFmtId="167" fontId="42" fillId="55" borderId="1" xfId="2217" applyFont="1" applyFill="1" applyBorder="1" applyAlignment="1">
      <alignment horizontal="right" vertical="center"/>
    </xf>
    <xf numFmtId="41" fontId="42" fillId="55" borderId="1" xfId="2217" applyNumberFormat="1" applyFont="1" applyFill="1" applyBorder="1" applyAlignment="1">
      <alignment horizontal="right" vertical="center" wrapText="1"/>
    </xf>
    <xf numFmtId="0" fontId="43" fillId="55" borderId="1" xfId="1661" applyFont="1" applyFill="1" applyBorder="1" applyAlignment="1">
      <alignment horizontal="center" vertical="center"/>
    </xf>
    <xf numFmtId="0" fontId="43" fillId="55" borderId="1" xfId="1651" applyFont="1" applyFill="1" applyBorder="1" applyAlignment="1">
      <alignment horizontal="left" vertical="center" wrapText="1"/>
    </xf>
    <xf numFmtId="172" fontId="43" fillId="55" borderId="1" xfId="1185" applyNumberFormat="1" applyFont="1" applyFill="1" applyBorder="1" applyAlignment="1" applyProtection="1">
      <alignment horizontal="center" vertical="center" wrapText="1"/>
    </xf>
    <xf numFmtId="172" fontId="43" fillId="55" borderId="1" xfId="1111" applyNumberFormat="1" applyFont="1" applyFill="1" applyBorder="1" applyAlignment="1" applyProtection="1">
      <alignment horizontal="center" vertical="center" wrapText="1"/>
    </xf>
    <xf numFmtId="0" fontId="42" fillId="55" borderId="1" xfId="1661" applyFont="1" applyFill="1" applyBorder="1" applyAlignment="1">
      <alignment horizontal="center" vertical="center"/>
    </xf>
    <xf numFmtId="1" fontId="42" fillId="55" borderId="1" xfId="1420" applyNumberFormat="1" applyFont="1" applyFill="1" applyBorder="1" applyAlignment="1">
      <alignment horizontal="center" vertical="center" wrapText="1"/>
    </xf>
    <xf numFmtId="167" fontId="42" fillId="55" borderId="1" xfId="2217" applyFont="1" applyFill="1" applyBorder="1" applyAlignment="1" applyProtection="1">
      <alignment horizontal="right" vertical="center" wrapText="1"/>
    </xf>
    <xf numFmtId="0" fontId="43" fillId="55" borderId="1" xfId="1420" applyFont="1" applyFill="1" applyBorder="1" applyAlignment="1">
      <alignment horizontal="left" vertical="center" wrapText="1"/>
    </xf>
    <xf numFmtId="1" fontId="43" fillId="55" borderId="1" xfId="1185" applyNumberFormat="1" applyFont="1" applyFill="1" applyBorder="1" applyAlignment="1" applyProtection="1">
      <alignment horizontal="center" vertical="center" wrapText="1"/>
    </xf>
    <xf numFmtId="0" fontId="43" fillId="55" borderId="1" xfId="1420" applyFont="1" applyFill="1" applyBorder="1" applyAlignment="1">
      <alignment horizontal="center" vertical="center" wrapText="1"/>
    </xf>
    <xf numFmtId="0" fontId="43" fillId="55" borderId="1" xfId="1661" applyFont="1" applyFill="1" applyBorder="1" applyAlignment="1">
      <alignment horizontal="center" vertical="center" wrapText="1"/>
    </xf>
    <xf numFmtId="1" fontId="43" fillId="55" borderId="1" xfId="1420" applyNumberFormat="1" applyFont="1" applyFill="1" applyBorder="1" applyAlignment="1">
      <alignment horizontal="center" vertical="center" wrapText="1"/>
    </xf>
    <xf numFmtId="172" fontId="43" fillId="55" borderId="1" xfId="1111" applyNumberFormat="1" applyFont="1" applyFill="1" applyBorder="1" applyAlignment="1">
      <alignment horizontal="center" vertical="center" wrapText="1"/>
    </xf>
    <xf numFmtId="0" fontId="42" fillId="55" borderId="1" xfId="1420" applyFont="1" applyFill="1" applyBorder="1" applyAlignment="1">
      <alignment horizontal="left" vertical="center" wrapText="1"/>
    </xf>
    <xf numFmtId="0" fontId="42" fillId="55" borderId="1" xfId="1420" applyFont="1" applyFill="1" applyBorder="1" applyAlignment="1">
      <alignment horizontal="center" vertical="center" wrapText="1"/>
    </xf>
    <xf numFmtId="0" fontId="42" fillId="55" borderId="1" xfId="1661" applyFont="1" applyFill="1" applyBorder="1" applyAlignment="1">
      <alignment horizontal="center" vertical="center" wrapText="1"/>
    </xf>
    <xf numFmtId="172" fontId="42" fillId="55" borderId="1" xfId="1111" applyNumberFormat="1" applyFont="1" applyFill="1" applyBorder="1" applyAlignment="1">
      <alignment horizontal="center" vertical="center" wrapText="1"/>
    </xf>
    <xf numFmtId="49" fontId="279" fillId="55" borderId="1" xfId="1737" quotePrefix="1" applyNumberFormat="1" applyFont="1" applyFill="1" applyBorder="1" applyAlignment="1">
      <alignment horizontal="center" vertical="center" wrapText="1"/>
    </xf>
    <xf numFmtId="0" fontId="12" fillId="55" borderId="1" xfId="0" applyFont="1" applyFill="1" applyBorder="1" applyAlignment="1">
      <alignment horizontal="center" vertical="center" wrapText="1"/>
    </xf>
    <xf numFmtId="0" fontId="12" fillId="55" borderId="1" xfId="0" applyFont="1" applyFill="1" applyBorder="1" applyAlignment="1">
      <alignment horizontal="left" vertical="center" wrapText="1"/>
    </xf>
    <xf numFmtId="0" fontId="12" fillId="55" borderId="1" xfId="1687" applyFont="1" applyFill="1" applyBorder="1" applyAlignment="1">
      <alignment horizontal="center" vertical="center" wrapText="1"/>
    </xf>
    <xf numFmtId="0" fontId="42" fillId="55" borderId="1" xfId="0" applyFont="1" applyFill="1" applyBorder="1" applyAlignment="1">
      <alignment horizontal="center" vertical="center" wrapText="1"/>
    </xf>
    <xf numFmtId="0" fontId="42" fillId="55" borderId="1" xfId="0" applyFont="1" applyFill="1" applyBorder="1" applyAlignment="1">
      <alignment horizontal="left" vertical="center" wrapText="1"/>
    </xf>
    <xf numFmtId="0" fontId="76" fillId="55" borderId="1" xfId="0" applyFont="1" applyFill="1" applyBorder="1" applyAlignment="1">
      <alignment horizontal="left" vertical="center" wrapText="1"/>
    </xf>
    <xf numFmtId="0" fontId="42" fillId="55" borderId="1" xfId="1651" applyFont="1" applyFill="1" applyBorder="1" applyAlignment="1">
      <alignment horizontal="center" vertical="center" wrapText="1"/>
    </xf>
    <xf numFmtId="1" fontId="12" fillId="55" borderId="1" xfId="1737" applyNumberFormat="1" applyFont="1" applyFill="1" applyBorder="1" applyAlignment="1">
      <alignment horizontal="center" vertical="center" wrapText="1"/>
    </xf>
    <xf numFmtId="1" fontId="42" fillId="55" borderId="1" xfId="1737" applyNumberFormat="1" applyFont="1" applyFill="1" applyBorder="1" applyAlignment="1">
      <alignment horizontal="left" vertical="center" wrapText="1"/>
    </xf>
    <xf numFmtId="2" fontId="42" fillId="55" borderId="1" xfId="1651" applyNumberFormat="1" applyFont="1" applyFill="1" applyBorder="1" applyAlignment="1">
      <alignment horizontal="left" vertical="center" wrapText="1"/>
    </xf>
    <xf numFmtId="43" fontId="42" fillId="55" borderId="1" xfId="1651" applyNumberFormat="1" applyFont="1" applyFill="1" applyBorder="1" applyAlignment="1">
      <alignment horizontal="center" vertical="center" wrapText="1"/>
    </xf>
    <xf numFmtId="1" fontId="42" fillId="55" borderId="35" xfId="1737" applyNumberFormat="1" applyFont="1" applyFill="1" applyBorder="1" applyAlignment="1">
      <alignment horizontal="center" vertical="center" wrapText="1"/>
    </xf>
    <xf numFmtId="0" fontId="43" fillId="55" borderId="1" xfId="0" applyFont="1" applyFill="1" applyBorder="1" applyAlignment="1">
      <alignment horizontal="center" vertical="center" wrapText="1"/>
    </xf>
    <xf numFmtId="0" fontId="43" fillId="55" borderId="1" xfId="0" applyFont="1" applyFill="1" applyBorder="1" applyAlignment="1">
      <alignment horizontal="left" vertical="center" wrapText="1"/>
    </xf>
    <xf numFmtId="0" fontId="43" fillId="55" borderId="1" xfId="1687" applyFont="1" applyFill="1" applyBorder="1" applyAlignment="1">
      <alignment horizontal="center" vertical="center" wrapText="1"/>
    </xf>
    <xf numFmtId="0" fontId="42" fillId="55" borderId="1" xfId="1687" applyFont="1" applyFill="1" applyBorder="1" applyAlignment="1">
      <alignment horizontal="center" vertical="center" wrapText="1"/>
    </xf>
    <xf numFmtId="167" fontId="42" fillId="55" borderId="1" xfId="2217" applyFont="1" applyFill="1" applyBorder="1" applyAlignment="1">
      <alignment horizontal="center" vertical="center" wrapText="1"/>
    </xf>
    <xf numFmtId="1" fontId="43" fillId="55" borderId="1" xfId="1737" applyNumberFormat="1" applyFont="1" applyFill="1" applyBorder="1" applyAlignment="1">
      <alignment horizontal="center" vertical="center" wrapText="1"/>
    </xf>
    <xf numFmtId="167" fontId="43" fillId="55" borderId="1" xfId="2217" applyFont="1" applyFill="1" applyBorder="1" applyAlignment="1">
      <alignment horizontal="center" vertical="center" wrapText="1"/>
    </xf>
    <xf numFmtId="167" fontId="289" fillId="55" borderId="1" xfId="2217" applyFont="1" applyFill="1" applyBorder="1" applyAlignment="1">
      <alignment horizontal="center" vertical="center" wrapText="1"/>
    </xf>
    <xf numFmtId="0" fontId="42" fillId="55" borderId="1" xfId="1651" applyFont="1" applyFill="1" applyBorder="1" applyAlignment="1">
      <alignment horizontal="left" vertical="center" wrapText="1"/>
    </xf>
    <xf numFmtId="0" fontId="42" fillId="55" borderId="1" xfId="2217" applyNumberFormat="1" applyFont="1" applyFill="1" applyBorder="1" applyAlignment="1">
      <alignment vertical="center"/>
    </xf>
    <xf numFmtId="167" fontId="12" fillId="55" borderId="1" xfId="2217" applyFont="1" applyFill="1" applyBorder="1" applyAlignment="1">
      <alignment horizontal="center" vertical="center" wrapText="1"/>
    </xf>
    <xf numFmtId="1" fontId="12" fillId="55" borderId="1" xfId="1737" applyNumberFormat="1" applyFont="1" applyFill="1" applyBorder="1" applyAlignment="1">
      <alignment vertical="center" wrapText="1"/>
    </xf>
    <xf numFmtId="167" fontId="12" fillId="55" borderId="1" xfId="2217" applyFont="1" applyFill="1" applyBorder="1" applyAlignment="1">
      <alignment vertical="center"/>
    </xf>
    <xf numFmtId="0" fontId="7" fillId="0" borderId="0" xfId="0" applyFont="1" applyAlignment="1">
      <alignment horizontal="left" wrapText="1"/>
    </xf>
    <xf numFmtId="0" fontId="4"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4" fillId="0" borderId="0" xfId="0" applyFont="1" applyAlignment="1">
      <alignment horizontal="center" wrapText="1"/>
    </xf>
    <xf numFmtId="0" fontId="7" fillId="0" borderId="0" xfId="0" applyFont="1" applyAlignment="1">
      <alignment horizontal="center"/>
    </xf>
    <xf numFmtId="0" fontId="8" fillId="0" borderId="49"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86" fillId="0" borderId="0" xfId="0" applyFont="1" applyAlignment="1">
      <alignment horizontal="center" wrapText="1"/>
    </xf>
    <xf numFmtId="0" fontId="40" fillId="0" borderId="1" xfId="1642" applyFont="1" applyBorder="1" applyAlignment="1">
      <alignment horizontal="center" vertical="center" wrapText="1"/>
    </xf>
    <xf numFmtId="0" fontId="271" fillId="0" borderId="0" xfId="1642" applyFont="1" applyAlignment="1">
      <alignment horizontal="center" wrapText="1"/>
    </xf>
    <xf numFmtId="0" fontId="272" fillId="0" borderId="0" xfId="2216" applyNumberFormat="1" applyFont="1" applyFill="1" applyBorder="1" applyAlignment="1">
      <alignment horizontal="center" vertical="center" wrapText="1"/>
    </xf>
    <xf numFmtId="0" fontId="272" fillId="0" borderId="0" xfId="1642" applyFont="1" applyBorder="1" applyAlignment="1">
      <alignment horizontal="center" wrapText="1"/>
    </xf>
    <xf numFmtId="0" fontId="272" fillId="0" borderId="0" xfId="1642" applyFont="1" applyBorder="1" applyAlignment="1">
      <alignment horizontal="right" wrapText="1"/>
    </xf>
    <xf numFmtId="0" fontId="279" fillId="0" borderId="1" xfId="1651" applyFont="1" applyFill="1" applyBorder="1" applyAlignment="1">
      <alignment horizontal="center" vertical="center" wrapText="1"/>
    </xf>
    <xf numFmtId="1" fontId="40" fillId="0" borderId="0" xfId="1737" applyNumberFormat="1" applyFont="1" applyFill="1" applyAlignment="1">
      <alignment horizontal="center" vertical="center" wrapText="1"/>
    </xf>
    <xf numFmtId="0" fontId="270" fillId="0" borderId="0" xfId="2216" applyNumberFormat="1" applyFont="1" applyFill="1" applyBorder="1" applyAlignment="1">
      <alignment horizontal="center" vertical="center" wrapText="1"/>
    </xf>
    <xf numFmtId="43" fontId="275" fillId="0" borderId="1" xfId="2210" applyFont="1" applyBorder="1" applyAlignment="1">
      <alignment horizontal="right" wrapText="1"/>
    </xf>
    <xf numFmtId="43" fontId="43" fillId="0" borderId="1" xfId="2210" applyFont="1" applyFill="1" applyBorder="1" applyAlignment="1">
      <alignment horizontal="right" wrapText="1"/>
    </xf>
    <xf numFmtId="43" fontId="42" fillId="0" borderId="1" xfId="2210" applyFont="1" applyFill="1" applyBorder="1" applyAlignment="1">
      <alignment horizontal="right" wrapText="1"/>
    </xf>
    <xf numFmtId="43" fontId="12" fillId="0" borderId="1" xfId="2210" applyFont="1" applyFill="1" applyBorder="1" applyAlignment="1">
      <alignment horizontal="right" wrapText="1"/>
    </xf>
    <xf numFmtId="279" fontId="285" fillId="0" borderId="1" xfId="0" applyNumberFormat="1" applyFont="1" applyBorder="1" applyAlignment="1">
      <alignment horizontal="right"/>
    </xf>
    <xf numFmtId="41" fontId="279" fillId="0" borderId="1" xfId="1651" applyNumberFormat="1" applyFont="1" applyFill="1" applyBorder="1" applyAlignment="1">
      <alignment horizontal="right" wrapText="1"/>
    </xf>
    <xf numFmtId="172" fontId="279" fillId="55" borderId="1" xfId="2212" applyNumberFormat="1" applyFont="1" applyFill="1" applyBorder="1" applyAlignment="1">
      <alignment horizontal="right" vertical="center" wrapText="1"/>
    </xf>
    <xf numFmtId="167" fontId="284" fillId="55" borderId="1" xfId="1103" applyFont="1" applyFill="1" applyBorder="1" applyAlignment="1">
      <alignment horizontal="right" vertical="center"/>
    </xf>
    <xf numFmtId="171" fontId="8" fillId="0" borderId="50" xfId="1091" applyNumberFormat="1" applyFont="1" applyBorder="1" applyAlignment="1">
      <alignment horizontal="right" wrapText="1"/>
    </xf>
    <xf numFmtId="171" fontId="8" fillId="0" borderId="51" xfId="1091" applyNumberFormat="1" applyFont="1" applyBorder="1" applyAlignment="1">
      <alignment horizontal="right" wrapText="1"/>
    </xf>
    <xf numFmtId="171" fontId="5" fillId="0" borderId="50" xfId="1091" applyNumberFormat="1" applyFont="1" applyBorder="1" applyAlignment="1">
      <alignment horizontal="right" wrapText="1"/>
    </xf>
    <xf numFmtId="171" fontId="5" fillId="0" borderId="51" xfId="1091" applyNumberFormat="1" applyFont="1" applyBorder="1" applyAlignment="1">
      <alignment horizontal="right" wrapText="1"/>
    </xf>
    <xf numFmtId="171" fontId="5" fillId="29" borderId="51" xfId="1091" applyNumberFormat="1" applyFont="1" applyFill="1" applyBorder="1" applyAlignment="1">
      <alignment horizontal="right" wrapText="1"/>
    </xf>
    <xf numFmtId="171" fontId="40" fillId="0" borderId="51" xfId="1091" applyNumberFormat="1" applyFont="1" applyBorder="1" applyAlignment="1">
      <alignment horizontal="right" wrapText="1"/>
    </xf>
    <xf numFmtId="171" fontId="5" fillId="0" borderId="53" xfId="1091" applyNumberFormat="1" applyFont="1" applyBorder="1" applyAlignment="1">
      <alignment horizontal="right" wrapText="1"/>
    </xf>
    <xf numFmtId="171" fontId="5" fillId="0" borderId="59" xfId="1091" applyNumberFormat="1" applyFont="1" applyBorder="1" applyAlignment="1">
      <alignment horizontal="right" wrapText="1"/>
    </xf>
    <xf numFmtId="171" fontId="8" fillId="0" borderId="60" xfId="1091" applyNumberFormat="1" applyFont="1" applyBorder="1" applyAlignment="1">
      <alignment horizontal="right" wrapText="1"/>
    </xf>
    <xf numFmtId="171" fontId="5" fillId="0" borderId="60" xfId="1091" applyNumberFormat="1" applyFont="1" applyBorder="1" applyAlignment="1">
      <alignment horizontal="right" wrapText="1"/>
    </xf>
    <xf numFmtId="171" fontId="5" fillId="0" borderId="61" xfId="1091" applyNumberFormat="1" applyFont="1" applyBorder="1" applyAlignment="1">
      <alignment horizontal="right" wrapText="1"/>
    </xf>
    <xf numFmtId="171" fontId="8" fillId="0" borderId="53" xfId="1091" applyNumberFormat="1" applyFont="1" applyBorder="1" applyAlignment="1">
      <alignment horizontal="right" wrapText="1"/>
    </xf>
    <xf numFmtId="171" fontId="8" fillId="0" borderId="55" xfId="1091" applyNumberFormat="1" applyFont="1" applyBorder="1" applyAlignment="1">
      <alignment horizontal="right" wrapText="1"/>
    </xf>
    <xf numFmtId="171" fontId="5" fillId="0" borderId="52" xfId="1091" applyNumberFormat="1" applyFont="1" applyBorder="1" applyAlignment="1">
      <alignment horizontal="right" wrapText="1"/>
    </xf>
    <xf numFmtId="171" fontId="15" fillId="0" borderId="50" xfId="1091" applyNumberFormat="1" applyFont="1" applyBorder="1" applyAlignment="1">
      <alignment horizontal="right" wrapText="1"/>
    </xf>
    <xf numFmtId="169" fontId="8" fillId="0" borderId="24" xfId="1091" applyFont="1" applyBorder="1" applyAlignment="1">
      <alignment horizontal="right" wrapText="1"/>
    </xf>
    <xf numFmtId="169" fontId="8" fillId="0" borderId="25" xfId="1091" applyFont="1" applyBorder="1" applyAlignment="1">
      <alignment horizontal="right" wrapText="1"/>
    </xf>
    <xf numFmtId="169" fontId="5" fillId="0" borderId="25" xfId="1091" applyFont="1" applyBorder="1" applyAlignment="1">
      <alignment horizontal="right" wrapText="1"/>
    </xf>
    <xf numFmtId="169" fontId="5" fillId="0" borderId="25" xfId="1091" applyFont="1" applyBorder="1" applyAlignment="1">
      <alignment horizontal="right" vertical="top" wrapText="1"/>
    </xf>
    <xf numFmtId="169" fontId="5" fillId="0" borderId="62" xfId="1091" applyFont="1" applyBorder="1" applyAlignment="1">
      <alignment horizontal="right" wrapText="1"/>
    </xf>
    <xf numFmtId="169" fontId="8" fillId="0" borderId="25" xfId="1091" applyFont="1" applyBorder="1" applyAlignment="1">
      <alignment horizontal="right" vertical="top" wrapText="1"/>
    </xf>
    <xf numFmtId="169" fontId="8" fillId="0" borderId="62" xfId="1091" applyFont="1" applyBorder="1" applyAlignment="1">
      <alignment horizontal="right" wrapText="1"/>
    </xf>
    <xf numFmtId="169" fontId="5" fillId="0" borderId="54" xfId="1091" applyFont="1" applyBorder="1" applyAlignment="1">
      <alignment horizontal="right" wrapText="1"/>
    </xf>
    <xf numFmtId="169" fontId="5" fillId="0" borderId="54" xfId="1091" applyFont="1" applyBorder="1" applyAlignment="1">
      <alignment horizontal="right" vertical="top" wrapText="1"/>
    </xf>
    <xf numFmtId="169" fontId="5" fillId="0" borderId="63" xfId="1091" applyFont="1" applyBorder="1" applyAlignment="1">
      <alignment horizontal="right" wrapText="1"/>
    </xf>
    <xf numFmtId="171" fontId="269" fillId="0" borderId="24" xfId="1091" applyNumberFormat="1" applyFont="1" applyBorder="1" applyAlignment="1">
      <alignment horizontal="right" wrapText="1"/>
    </xf>
    <xf numFmtId="171" fontId="40" fillId="0" borderId="25" xfId="1091" applyNumberFormat="1" applyFont="1" applyBorder="1" applyAlignment="1">
      <alignment horizontal="right" wrapText="1"/>
    </xf>
    <xf numFmtId="171" fontId="35" fillId="0" borderId="25" xfId="1091" applyNumberFormat="1" applyFont="1" applyBorder="1" applyAlignment="1">
      <alignment horizontal="right" wrapText="1"/>
    </xf>
    <xf numFmtId="171" fontId="5" fillId="0" borderId="25" xfId="1091" applyNumberFormat="1" applyFont="1" applyBorder="1" applyAlignment="1">
      <alignment horizontal="right" wrapText="1"/>
    </xf>
    <xf numFmtId="171" fontId="35" fillId="0" borderId="67" xfId="1091" applyNumberFormat="1" applyFont="1" applyBorder="1" applyAlignment="1">
      <alignment horizontal="right" wrapText="1"/>
    </xf>
    <xf numFmtId="171" fontId="5" fillId="0" borderId="67" xfId="1091" applyNumberFormat="1" applyFont="1" applyBorder="1" applyAlignment="1">
      <alignment horizontal="right" wrapText="1"/>
    </xf>
    <xf numFmtId="171" fontId="35" fillId="0" borderId="54" xfId="1091" applyNumberFormat="1" applyFont="1" applyBorder="1" applyAlignment="1">
      <alignment horizontal="right" wrapText="1"/>
    </xf>
    <xf numFmtId="171" fontId="40" fillId="0" borderId="54" xfId="1091" applyNumberFormat="1" applyFont="1" applyBorder="1" applyAlignment="1">
      <alignment horizontal="right" wrapText="1"/>
    </xf>
    <xf numFmtId="171" fontId="5" fillId="0" borderId="54" xfId="1091" applyNumberFormat="1" applyFont="1" applyBorder="1" applyAlignment="1">
      <alignment horizontal="right" wrapText="1"/>
    </xf>
    <xf numFmtId="169" fontId="15" fillId="0" borderId="50" xfId="0" applyNumberFormat="1" applyFont="1" applyBorder="1" applyAlignment="1">
      <alignment horizontal="right" wrapText="1"/>
    </xf>
    <xf numFmtId="169" fontId="15" fillId="55" borderId="50" xfId="0" applyNumberFormat="1" applyFont="1" applyFill="1" applyBorder="1" applyAlignment="1">
      <alignment horizontal="right" wrapText="1"/>
    </xf>
    <xf numFmtId="169" fontId="8" fillId="0" borderId="50" xfId="1091" applyFont="1" applyBorder="1" applyAlignment="1">
      <alignment horizontal="right" wrapText="1"/>
    </xf>
    <xf numFmtId="169" fontId="8" fillId="55" borderId="50" xfId="1091" applyFont="1" applyFill="1" applyBorder="1" applyAlignment="1">
      <alignment horizontal="right" wrapText="1"/>
    </xf>
    <xf numFmtId="169" fontId="5" fillId="0" borderId="51" xfId="1091" applyFont="1" applyBorder="1" applyAlignment="1">
      <alignment horizontal="right" wrapText="1"/>
    </xf>
    <xf numFmtId="169" fontId="5" fillId="0" borderId="50" xfId="1091" applyFont="1" applyBorder="1" applyAlignment="1">
      <alignment horizontal="right" wrapText="1"/>
    </xf>
    <xf numFmtId="169" fontId="5" fillId="55" borderId="50" xfId="1091" applyFont="1" applyFill="1" applyBorder="1" applyAlignment="1">
      <alignment horizontal="right" wrapText="1"/>
    </xf>
    <xf numFmtId="169" fontId="8" fillId="0" borderId="51" xfId="1091" applyFont="1" applyBorder="1" applyAlignment="1">
      <alignment horizontal="right" wrapText="1"/>
    </xf>
    <xf numFmtId="169" fontId="8" fillId="55" borderId="51" xfId="1091" applyFont="1" applyFill="1" applyBorder="1" applyAlignment="1">
      <alignment horizontal="right" wrapText="1"/>
    </xf>
    <xf numFmtId="169" fontId="5" fillId="55" borderId="51" xfId="1091" applyFont="1" applyFill="1" applyBorder="1" applyAlignment="1">
      <alignment horizontal="right" wrapText="1"/>
    </xf>
    <xf numFmtId="169" fontId="8" fillId="0" borderId="53" xfId="1091" applyFont="1" applyBorder="1" applyAlignment="1">
      <alignment horizontal="right" wrapText="1"/>
    </xf>
    <xf numFmtId="169" fontId="40" fillId="0" borderId="52" xfId="1091" applyFont="1" applyBorder="1" applyAlignment="1">
      <alignment horizontal="right" wrapText="1"/>
    </xf>
    <xf numFmtId="169" fontId="40" fillId="0" borderId="53" xfId="1091" applyFont="1" applyBorder="1" applyAlignment="1">
      <alignment horizontal="right" wrapText="1"/>
    </xf>
    <xf numFmtId="169" fontId="15" fillId="0" borderId="24" xfId="0" applyNumberFormat="1" applyFont="1" applyBorder="1" applyAlignment="1">
      <alignment horizontal="right" wrapText="1"/>
    </xf>
    <xf numFmtId="169" fontId="6" fillId="0" borderId="50" xfId="1091" applyFont="1" applyBorder="1" applyAlignment="1">
      <alignment horizontal="right" wrapText="1"/>
    </xf>
    <xf numFmtId="169" fontId="6" fillId="0" borderId="65" xfId="0" applyNumberFormat="1" applyFont="1" applyBorder="1" applyAlignment="1">
      <alignment horizontal="right" wrapText="1"/>
    </xf>
    <xf numFmtId="0" fontId="6" fillId="0" borderId="50" xfId="0" applyFont="1" applyBorder="1" applyAlignment="1">
      <alignment horizontal="right" wrapText="1"/>
    </xf>
    <xf numFmtId="169" fontId="6" fillId="0" borderId="65" xfId="1091" applyFont="1" applyBorder="1" applyAlignment="1">
      <alignment horizontal="right" wrapText="1"/>
    </xf>
    <xf numFmtId="169" fontId="6" fillId="0" borderId="53" xfId="1091" applyFont="1" applyBorder="1" applyAlignment="1">
      <alignment horizontal="right" wrapText="1"/>
    </xf>
    <xf numFmtId="169" fontId="6" fillId="0" borderId="64" xfId="0" applyNumberFormat="1" applyFont="1" applyBorder="1" applyAlignment="1">
      <alignment horizontal="right" wrapText="1"/>
    </xf>
    <xf numFmtId="0" fontId="6" fillId="0" borderId="53" xfId="0" applyFont="1" applyBorder="1" applyAlignment="1">
      <alignment horizontal="right" wrapText="1"/>
    </xf>
    <xf numFmtId="169" fontId="6" fillId="0" borderId="56" xfId="1091" applyFont="1" applyBorder="1" applyAlignment="1">
      <alignment horizontal="right" wrapText="1"/>
    </xf>
    <xf numFmtId="0" fontId="6" fillId="0" borderId="50" xfId="0" applyFont="1" applyBorder="1" applyAlignment="1">
      <alignment vertical="top" wrapText="1"/>
    </xf>
    <xf numFmtId="0" fontId="4" fillId="0" borderId="50" xfId="0" applyFont="1" applyBorder="1" applyAlignment="1">
      <alignment vertical="top" wrapText="1"/>
    </xf>
    <xf numFmtId="169" fontId="4" fillId="0" borderId="50" xfId="0" applyNumberFormat="1" applyFont="1" applyBorder="1" applyAlignment="1">
      <alignment horizontal="right" wrapText="1"/>
    </xf>
    <xf numFmtId="0" fontId="6" fillId="0" borderId="51" xfId="0" applyFont="1" applyBorder="1" applyAlignment="1">
      <alignment horizontal="center" vertical="top" wrapText="1"/>
    </xf>
    <xf numFmtId="0" fontId="6" fillId="0" borderId="51" xfId="0" applyFont="1" applyBorder="1" applyAlignment="1">
      <alignment vertical="top" wrapText="1"/>
    </xf>
    <xf numFmtId="169" fontId="6" fillId="0" borderId="51" xfId="0" applyNumberFormat="1" applyFont="1" applyBorder="1" applyAlignment="1">
      <alignment horizontal="right" wrapText="1"/>
    </xf>
    <xf numFmtId="0" fontId="6" fillId="0" borderId="51" xfId="0" applyFont="1" applyBorder="1" applyAlignment="1">
      <alignment horizontal="right" wrapText="1"/>
    </xf>
    <xf numFmtId="169" fontId="6" fillId="0" borderId="51" xfId="1091" applyFont="1" applyBorder="1" applyAlignment="1">
      <alignment horizontal="right" wrapText="1"/>
    </xf>
    <xf numFmtId="0" fontId="6" fillId="0" borderId="66" xfId="0" applyFont="1" applyBorder="1" applyAlignment="1">
      <alignment horizontal="center" vertical="top" wrapText="1"/>
    </xf>
    <xf numFmtId="0" fontId="6" fillId="0" borderId="66" xfId="0" applyFont="1" applyBorder="1" applyAlignment="1">
      <alignment vertical="top" wrapText="1"/>
    </xf>
    <xf numFmtId="0" fontId="6" fillId="0" borderId="66" xfId="0" applyFont="1" applyBorder="1" applyAlignment="1">
      <alignment horizontal="right" wrapText="1"/>
    </xf>
    <xf numFmtId="169" fontId="6" fillId="0" borderId="66" xfId="1091" applyFont="1" applyBorder="1" applyAlignment="1">
      <alignment horizontal="right" wrapText="1"/>
    </xf>
    <xf numFmtId="0" fontId="6" fillId="0" borderId="53" xfId="0" applyFont="1" applyBorder="1" applyAlignment="1">
      <alignment horizontal="center" vertical="top" wrapText="1"/>
    </xf>
    <xf numFmtId="0" fontId="6" fillId="0" borderId="53" xfId="0" applyFont="1" applyBorder="1" applyAlignment="1">
      <alignment vertical="top" wrapText="1"/>
    </xf>
    <xf numFmtId="169" fontId="6" fillId="0" borderId="53" xfId="0" applyNumberFormat="1" applyFont="1" applyBorder="1" applyAlignment="1">
      <alignment horizontal="right" wrapText="1"/>
    </xf>
    <xf numFmtId="171" fontId="5" fillId="55" borderId="51" xfId="1091" applyNumberFormat="1" applyFont="1" applyFill="1" applyBorder="1" applyAlignment="1">
      <alignment horizontal="right" wrapText="1"/>
    </xf>
  </cellXfs>
  <cellStyles count="2224">
    <cellStyle name="_x0001_" xfId="1"/>
    <cellStyle name="          _x000d__x000a_shell=progman.exe_x000d__x000a_m" xfId="2"/>
    <cellStyle name=" (2)" xfId="3"/>
    <cellStyle name="_x000d__x000a_JournalTemplate=C:\COMFO\CTALK\JOURSTD.TPL_x000d__x000a_LbStateAddress=3 3 0 251 1 89 2 311_x000d__x000a_LbStateJou" xfId="4"/>
    <cellStyle name="#,##0" xfId="5"/>
    <cellStyle name="." xfId="6"/>
    <cellStyle name=".d©y" xfId="7"/>
    <cellStyle name="??" xfId="8"/>
    <cellStyle name="?? [0.00]_      " xfId="9"/>
    <cellStyle name="?? [0]" xfId="10"/>
    <cellStyle name="?_x001d_??%U©÷u&amp;H©÷9_x0008_? s_x000a__x0007__x0001__x0001_" xfId="11"/>
    <cellStyle name="?_x001d_??%U©÷u&amp;H©÷9_x0008_?_x0009_s_x000a__x0007__x0001__x0001_" xfId="12"/>
    <cellStyle name="???? [0.00]_      " xfId="13"/>
    <cellStyle name="??????" xfId="14"/>
    <cellStyle name="????_      " xfId="15"/>
    <cellStyle name="???[0]_?? DI" xfId="16"/>
    <cellStyle name="???_?? DI" xfId="17"/>
    <cellStyle name="??[0]_BRE" xfId="18"/>
    <cellStyle name="??_      " xfId="19"/>
    <cellStyle name="??A? [0]_laroux_1_¢¬???¢â? " xfId="20"/>
    <cellStyle name="??A?_laroux_1_¢¬???¢â? " xfId="21"/>
    <cellStyle name="?¡±¢¥?_?¨ù??¢´¢¥_¢¬???¢â? " xfId="22"/>
    <cellStyle name="_x0001_?¶æµ_x001b_ºß­ " xfId="23"/>
    <cellStyle name="_x0001_?¶æµ_x001b_ºß­_" xfId="24"/>
    <cellStyle name="?ðÇ%U?&amp;H?_x0008_?s_x000a__x0007__x0001__x0001_" xfId="25"/>
    <cellStyle name="[0]_Chi phÝ kh¸c_V" xfId="26"/>
    <cellStyle name="_x0001_\Ô" xfId="27"/>
    <cellStyle name="_1 TONG HOP - CA NA" xfId="28"/>
    <cellStyle name="_12-Thong ke cac lop LKDT (vlvh, tu xa, dia chi, cu tuyen) nam 2011, 2012" xfId="29"/>
    <cellStyle name="_8" xfId="30"/>
    <cellStyle name="_9" xfId="31"/>
    <cellStyle name="_Bang Chi tieu (2)" xfId="32"/>
    <cellStyle name="_Bao Cao thang 1" xfId="33"/>
    <cellStyle name="_Bao Cao thang 1_thong ke cac cap20142015" xfId="34"/>
    <cellStyle name="_BAO GIA NGAY 24-10-08 (co dam)" xfId="35"/>
    <cellStyle name="_BC CV1865" xfId="36"/>
    <cellStyle name="_Bieu bao cao von TPCP gd 2003-2010(18.5)" xfId="37"/>
    <cellStyle name="_Bieu bao cao von TPCP gd 2003-2010(18.5)_thong ke cac cap20142015" xfId="38"/>
    <cellStyle name="_Bieu chung trai phieu chinh phu giai doan 2003-2010" xfId="39"/>
    <cellStyle name="_Biểu tiêu chí toàn tỉnh 2011-2020" xfId="40"/>
    <cellStyle name="_Book1" xfId="41"/>
    <cellStyle name="_Book1_1" xfId="42"/>
    <cellStyle name="_Book1_2" xfId="43"/>
    <cellStyle name="_Book1_3" xfId="44"/>
    <cellStyle name="_Book1_Bang luong thang 9.2011(830)" xfId="45"/>
    <cellStyle name="_Book1_Bang luong thang 9.2011(830)_thong ke cac cap20142015" xfId="46"/>
    <cellStyle name="_Book1_Bieu bao cao von TPCP gd 2003-2010(18.5)" xfId="47"/>
    <cellStyle name="_Book1_Bieu bao cao von TPCP gd 2003-2010(18.5)_thong ke cac cap20142015" xfId="48"/>
    <cellStyle name="_Book1_Book1" xfId="49"/>
    <cellStyle name="_Book1_Book1_1" xfId="50"/>
    <cellStyle name="_Book1_Book1_thong ke cac cap20142015" xfId="52"/>
    <cellStyle name="_Book1_Book1_Tiến độ XDCB đến tháng 5 - 2015" xfId="51"/>
    <cellStyle name="_Book1_KCH - TH - 03PA2-03 truong THCS ban phiet thong lang chung" xfId="53"/>
    <cellStyle name="_Book1_Kh ql62 (2010) 11-09" xfId="54"/>
    <cellStyle name="_Book1_MN TT Pho Lu" xfId="55"/>
    <cellStyle name="_Book1_Tiến độ XDCB đến tháng 5 - 2015" xfId="56"/>
    <cellStyle name="_Book1_tongket2003-2010 Kg Vu DP" xfId="57"/>
    <cellStyle name="_Book1_tongket2003-2010 Kg Vu DP_thong ke cac cap20142015" xfId="58"/>
    <cellStyle name="_C.cong+B.luong-Sanluong" xfId="59"/>
    <cellStyle name="_CAI TAO BEP AN" xfId="60"/>
    <cellStyle name="_DE NGHỊ THẨM ĐỊNH TC (1)" xfId="61"/>
    <cellStyle name="_DO-D1500-KHONG CO TRONG DT" xfId="62"/>
    <cellStyle name="_Don gia 408" xfId="63"/>
    <cellStyle name="_DT - KCH-TH-LC-03PA2-03" xfId="64"/>
    <cellStyle name="_DT Nam vai" xfId="65"/>
    <cellStyle name="_Du toan" xfId="66"/>
    <cellStyle name="_duong GT di phong HTKTsua" xfId="67"/>
    <cellStyle name="_duong GT di phong HTKTsua_thong ke cac cap20142015" xfId="68"/>
    <cellStyle name="_Duyet TK thay đôi" xfId="69"/>
    <cellStyle name="_Duyet TK thay đôi_thong ke cac cap20142015" xfId="70"/>
    <cellStyle name="_DZ 110kV NK-TU" xfId="71"/>
    <cellStyle name="_Gia+KLdieuchinhgoi1" xfId="76"/>
    <cellStyle name="_Gia+KLdieuchinhgoi1_Cau Km109-108" xfId="77"/>
    <cellStyle name="_Gia+KLdieuchinhgoi1_PLV" xfId="78"/>
    <cellStyle name="_Gia+KLdieuchinhgoi1_VCDS" xfId="79"/>
    <cellStyle name="_Gia+KLgoi2dieuchinh" xfId="80"/>
    <cellStyle name="_Goi 1 A tham tra" xfId="72"/>
    <cellStyle name="_GOITHAUSO2" xfId="73"/>
    <cellStyle name="_GOITHAUSO3" xfId="74"/>
    <cellStyle name="_GOITHAUSO4" xfId="75"/>
    <cellStyle name="_HaHoa_TDT_DienCSang" xfId="81"/>
    <cellStyle name="_HaHoa19-5-07" xfId="82"/>
    <cellStyle name="_HS BT huong che do theo QĐ85-so chua dieu chinh va da dieu chỉnh" xfId="83"/>
    <cellStyle name="_KCH - TH - 03PA2-03 truong THCS ban phiet thong lang chung" xfId="84"/>
    <cellStyle name="_Kh ql62 (2010) 11-09" xfId="154"/>
    <cellStyle name="_KL_K.C_mat_duong" xfId="85"/>
    <cellStyle name="_KL_K.C_mat_duong_DE NGHỊ THẨM ĐỊNH TC (1)" xfId="86"/>
    <cellStyle name="_KL_K.C_mat_duong_thong ke cac cap20142015" xfId="87"/>
    <cellStyle name="_KT (2)" xfId="88"/>
    <cellStyle name="_KT (2)_1" xfId="89"/>
    <cellStyle name="_KT (2)_2" xfId="90"/>
    <cellStyle name="_KT (2)_2_TG-TH" xfId="91"/>
    <cellStyle name="_KT (2)_2_TG-TH_BANG TONG HOP TINH HINH THANH QUYET TOAN (MOI I)" xfId="92"/>
    <cellStyle name="_KT (2)_2_TG-TH_BAO GIA NGAY 24-10-08 (co dam)" xfId="93"/>
    <cellStyle name="_KT (2)_2_TG-TH_BIEU CHI TIEU, NGUYEN TAC PHAN BO" xfId="94"/>
    <cellStyle name="_KT (2)_2_TG-TH_Book1" xfId="95"/>
    <cellStyle name="_KT (2)_2_TG-TH_Book1_1" xfId="96"/>
    <cellStyle name="_KT (2)_2_TG-TH_CAU Khanh Nam(Thi Cong)" xfId="97"/>
    <cellStyle name="_KT (2)_2_TG-TH_DU TRU VAT TU" xfId="98"/>
    <cellStyle name="_KT (2)_2_TG-TH_Tiến độ XDCB đến tháng 5 - 2015" xfId="99"/>
    <cellStyle name="_KT (2)_2_TG-TH_ÿÿÿÿÿ" xfId="100"/>
    <cellStyle name="_KT (2)_3" xfId="101"/>
    <cellStyle name="_KT (2)_3_TG-TH" xfId="102"/>
    <cellStyle name="_KT (2)_3_TG-TH_PERSONAL" xfId="103"/>
    <cellStyle name="_KT (2)_3_TG-TH_PERSONAL_Book1" xfId="104"/>
    <cellStyle name="_KT (2)_3_TG-TH_PERSONAL_Tong hop KHCB 2001" xfId="105"/>
    <cellStyle name="_KT (2)_4" xfId="106"/>
    <cellStyle name="_KT (2)_4_BANG TONG HOP TINH HINH THANH QUYET TOAN (MOI I)" xfId="107"/>
    <cellStyle name="_KT (2)_4_BAO GIA NGAY 24-10-08 (co dam)" xfId="108"/>
    <cellStyle name="_KT (2)_4_BIEU CHI TIEU, NGUYEN TAC PHAN BO" xfId="109"/>
    <cellStyle name="_KT (2)_4_Book1" xfId="110"/>
    <cellStyle name="_KT (2)_4_Book1_1" xfId="111"/>
    <cellStyle name="_KT (2)_4_CAU Khanh Nam(Thi Cong)" xfId="112"/>
    <cellStyle name="_KT (2)_4_DU TRU VAT TU" xfId="113"/>
    <cellStyle name="_KT (2)_4_TG-TH" xfId="114"/>
    <cellStyle name="_KT (2)_4_Tiến độ XDCB đến tháng 5 - 2015" xfId="115"/>
    <cellStyle name="_KT (2)_4_ÿÿÿÿÿ" xfId="116"/>
    <cellStyle name="_KT (2)_5" xfId="117"/>
    <cellStyle name="_KT (2)_5_BANG TONG HOP TINH HINH THANH QUYET TOAN (MOI I)" xfId="118"/>
    <cellStyle name="_KT (2)_5_BAO GIA NGAY 24-10-08 (co dam)" xfId="119"/>
    <cellStyle name="_KT (2)_5_BIEU CHI TIEU, NGUYEN TAC PHAN BO" xfId="120"/>
    <cellStyle name="_KT (2)_5_Book1" xfId="121"/>
    <cellStyle name="_KT (2)_5_Book1_1" xfId="122"/>
    <cellStyle name="_KT (2)_5_CAU Khanh Nam(Thi Cong)" xfId="123"/>
    <cellStyle name="_KT (2)_5_DU TRU VAT TU" xfId="124"/>
    <cellStyle name="_KT (2)_5_Tiến độ XDCB đến tháng 5 - 2015" xfId="125"/>
    <cellStyle name="_KT (2)_5_ÿÿÿÿÿ" xfId="126"/>
    <cellStyle name="_KT (2)_PERSONAL" xfId="127"/>
    <cellStyle name="_KT (2)_PERSONAL_Book1" xfId="128"/>
    <cellStyle name="_KT (2)_PERSONAL_Tong hop KHCB 2001" xfId="129"/>
    <cellStyle name="_KT (2)_TG-TH" xfId="130"/>
    <cellStyle name="_KT_TG" xfId="131"/>
    <cellStyle name="_KT_TG_1" xfId="132"/>
    <cellStyle name="_KT_TG_1_BANG TONG HOP TINH HINH THANH QUYET TOAN (MOI I)" xfId="133"/>
    <cellStyle name="_KT_TG_1_BAO GIA NGAY 24-10-08 (co dam)" xfId="134"/>
    <cellStyle name="_KT_TG_1_BIEU CHI TIEU, NGUYEN TAC PHAN BO" xfId="135"/>
    <cellStyle name="_KT_TG_1_Book1" xfId="136"/>
    <cellStyle name="_KT_TG_1_Book1_1" xfId="137"/>
    <cellStyle name="_KT_TG_1_CAU Khanh Nam(Thi Cong)" xfId="138"/>
    <cellStyle name="_KT_TG_1_DU TRU VAT TU" xfId="139"/>
    <cellStyle name="_KT_TG_1_Tiến độ XDCB đến tháng 5 - 2015" xfId="140"/>
    <cellStyle name="_KT_TG_1_ÿÿÿÿÿ" xfId="141"/>
    <cellStyle name="_KT_TG_2" xfId="142"/>
    <cellStyle name="_KT_TG_2_BANG TONG HOP TINH HINH THANH QUYET TOAN (MOI I)" xfId="143"/>
    <cellStyle name="_KT_TG_2_BAO GIA NGAY 24-10-08 (co dam)" xfId="144"/>
    <cellStyle name="_KT_TG_2_BIEU CHI TIEU, NGUYEN TAC PHAN BO" xfId="145"/>
    <cellStyle name="_KT_TG_2_Book1" xfId="146"/>
    <cellStyle name="_KT_TG_2_Book1_1" xfId="147"/>
    <cellStyle name="_KT_TG_2_CAU Khanh Nam(Thi Cong)" xfId="148"/>
    <cellStyle name="_KT_TG_2_DU TRU VAT TU" xfId="149"/>
    <cellStyle name="_KT_TG_2_Tiến độ XDCB đến tháng 5 - 2015" xfId="150"/>
    <cellStyle name="_KT_TG_2_ÿÿÿÿÿ" xfId="151"/>
    <cellStyle name="_KT_TG_3" xfId="152"/>
    <cellStyle name="_KT_TG_4" xfId="153"/>
    <cellStyle name="_MauThanTKKT-goi7-DonGia2143(vl t7)" xfId="155"/>
    <cellStyle name="_MauThanTKKT-goi7-DonGia2143(vl t7)_thong ke cac cap20142015" xfId="156"/>
    <cellStyle name="_MN TT Pho Lu" xfId="157"/>
    <cellStyle name="_Nguyen Trai - Truong son- Sam son- chia 2 goi thau bo sung van chuyen" xfId="166"/>
    <cellStyle name="_Nhu cau von ung truoc 2011 Tha h Hoa + Nge An gui TW" xfId="167"/>
    <cellStyle name="_Nhu cau von ung truoc 2011 Tha h Hoa + Nge An gui TW_thong ke cac cap20142015" xfId="168"/>
    <cellStyle name="_Ninh binh" xfId="158"/>
    <cellStyle name="_Ninh binh_Cau Km109-108" xfId="159"/>
    <cellStyle name="_Ninh binh_PLV" xfId="160"/>
    <cellStyle name="_Ninh binh_VCDS" xfId="161"/>
    <cellStyle name="_Ninh binhngoai" xfId="162"/>
    <cellStyle name="_Ninh binhngoai_Cau Km109-108" xfId="163"/>
    <cellStyle name="_Ninh binhngoai_PLV" xfId="164"/>
    <cellStyle name="_Ninh binhngoai_VCDS" xfId="165"/>
    <cellStyle name="_PERSONAL" xfId="169"/>
    <cellStyle name="_PERSONAL_Book1" xfId="170"/>
    <cellStyle name="_PERSONAL_Tong hop KHCB 2001" xfId="171"/>
    <cellStyle name="_Q TOAN  SCTX QL.62 QUI I ( oanh)" xfId="172"/>
    <cellStyle name="_Q TOAN  SCTX QL.62 QUI II ( oanh)" xfId="173"/>
    <cellStyle name="_Q4_1ormal_Q496 SBU" xfId="174"/>
    <cellStyle name="_QT SCTXQL62_QT1 (Cty QL)" xfId="175"/>
    <cellStyle name="_Quyết toán năm-Qn" xfId="176"/>
    <cellStyle name="_Rà soat biên chế và đăng ký nhu cầu tuyển dụng (4.2011)" xfId="177"/>
    <cellStyle name="_Sheet1" xfId="178"/>
    <cellStyle name="_Sheet1_HC Details" xfId="179"/>
    <cellStyle name="_Sheet1_HC Deta_x0012_Normal_Sheet1_P_x0015_Normal_Sheet1_Reserve" xfId="180"/>
    <cellStyle name="_Sheet1_Reserve" xfId="181"/>
    <cellStyle name="_Sheet2" xfId="182"/>
    <cellStyle name="_Sheet2_BIEU CHI TIEU, NGUYEN TAC PHAN BO" xfId="183"/>
    <cellStyle name="_Sheet2_Tiến độ XDCB đến tháng 5 - 2015" xfId="184"/>
    <cellStyle name="_Sheet3" xfId="185"/>
    <cellStyle name="_SPTQ2ACT" xfId="186"/>
    <cellStyle name="_TG-TH" xfId="187"/>
    <cellStyle name="_TG-TH_1" xfId="188"/>
    <cellStyle name="_TG-TH_1_BANG TONG HOP TINH HINH THANH QUYET TOAN (MOI I)" xfId="189"/>
    <cellStyle name="_TG-TH_1_BAO GIA NGAY 24-10-08 (co dam)" xfId="190"/>
    <cellStyle name="_TG-TH_1_BIEU CHI TIEU, NGUYEN TAC PHAN BO" xfId="191"/>
    <cellStyle name="_TG-TH_1_Book1" xfId="192"/>
    <cellStyle name="_TG-TH_1_Book1_1" xfId="193"/>
    <cellStyle name="_TG-TH_1_CAU Khanh Nam(Thi Cong)" xfId="194"/>
    <cellStyle name="_TG-TH_1_DU TRU VAT TU" xfId="195"/>
    <cellStyle name="_TG-TH_1_Tiến độ XDCB đến tháng 5 - 2015" xfId="196"/>
    <cellStyle name="_TG-TH_1_ÿÿÿÿÿ" xfId="197"/>
    <cellStyle name="_TG-TH_2" xfId="198"/>
    <cellStyle name="_TG-TH_2_BANG TONG HOP TINH HINH THANH QUYET TOAN (MOI I)" xfId="199"/>
    <cellStyle name="_TG-TH_2_BAO GIA NGAY 24-10-08 (co dam)" xfId="200"/>
    <cellStyle name="_TG-TH_2_BIEU CHI TIEU, NGUYEN TAC PHAN BO" xfId="201"/>
    <cellStyle name="_TG-TH_2_Book1" xfId="202"/>
    <cellStyle name="_TG-TH_2_Book1_1" xfId="203"/>
    <cellStyle name="_TG-TH_2_CAU Khanh Nam(Thi Cong)" xfId="204"/>
    <cellStyle name="_TG-TH_2_DU TRU VAT TU" xfId="205"/>
    <cellStyle name="_TG-TH_2_Tiến độ XDCB đến tháng 5 - 2015" xfId="206"/>
    <cellStyle name="_TG-TH_2_ÿÿÿÿÿ" xfId="207"/>
    <cellStyle name="_TG-TH_3" xfId="208"/>
    <cellStyle name="_TG-TH_4" xfId="209"/>
    <cellStyle name="_THCPKS" xfId="214"/>
    <cellStyle name="_Tong dutoan PP LAHAI" xfId="210"/>
    <cellStyle name="_Tong hop may cheu nganh 1" xfId="211"/>
    <cellStyle name="_TỔNG HỢP NÔNG THÔN MỚI 2014" xfId="213"/>
    <cellStyle name="_tongket2003-2010 Kg Vu DP" xfId="212"/>
    <cellStyle name="_ung truoc 2011 NSTW Thanh Hoa + Nge An gui Thu 12-5" xfId="215"/>
    <cellStyle name="_ung truoc 2011 NSTW Thanh Hoa + Nge An gui Thu 12-5_thong ke cac cap20142015" xfId="216"/>
    <cellStyle name="_ung truoc cua long an (6-5-2010)" xfId="217"/>
    <cellStyle name="_Ung von nam 2011 vung TNB - Doan Cong tac (12-5-2010)" xfId="218"/>
    <cellStyle name="_Ung von nam 2011 vung TNB - Doan Cong tac (12-5-2010)_thong ke cac cap20142015" xfId="219"/>
    <cellStyle name="_XU LY MONG" xfId="220"/>
    <cellStyle name="_XU LY MONG_thong ke cac cap20142015" xfId="221"/>
    <cellStyle name="_ÿÿÿÿÿ" xfId="222"/>
    <cellStyle name="_ÿÿÿÿÿ_Kh ql62 (2010) 11-09" xfId="223"/>
    <cellStyle name="_ÿÿÿÿÿ_thong ke cac cap20142015" xfId="225"/>
    <cellStyle name="_ÿÿÿÿÿ_Tiến độ XDCB đến tháng 5 - 2015" xfId="224"/>
    <cellStyle name="~1" xfId="226"/>
    <cellStyle name="_x0001_¨c^ " xfId="227"/>
    <cellStyle name="_x0001_¨c^[" xfId="228"/>
    <cellStyle name="_x0001_¨c^_" xfId="229"/>
    <cellStyle name="_x0001_¨Œc^ " xfId="230"/>
    <cellStyle name="_x0001_¨Œc^[" xfId="231"/>
    <cellStyle name="_x0001_¨Œc^_" xfId="232"/>
    <cellStyle name="’Ê‰Ý [0.00]_laroux" xfId="233"/>
    <cellStyle name="’Ê‰Ý_laroux" xfId="234"/>
    <cellStyle name="_x0001_µÑTÖ " xfId="235"/>
    <cellStyle name="_x0001_µÑTÖ_" xfId="236"/>
    <cellStyle name="•W?_¯–ì" xfId="237"/>
    <cellStyle name="•W€_¯–ì" xfId="238"/>
    <cellStyle name="•W_¯–ì" xfId="239"/>
    <cellStyle name="W_MARINE" xfId="240"/>
    <cellStyle name="0" xfId="241"/>
    <cellStyle name="0%" xfId="242"/>
    <cellStyle name="0,0" xfId="243"/>
    <cellStyle name="0.0" xfId="244"/>
    <cellStyle name="0.0%" xfId="245"/>
    <cellStyle name="0.0_BIEU CHI TIEU, NGUYEN TAC PHAN BO" xfId="246"/>
    <cellStyle name="0.00" xfId="247"/>
    <cellStyle name="0.00%" xfId="248"/>
    <cellStyle name="0_Book1" xfId="249"/>
    <cellStyle name="0_dao dap ma sa phin-2010" xfId="250"/>
    <cellStyle name="1" xfId="251"/>
    <cellStyle name="1 UPDATE" xfId="252"/>
    <cellStyle name="1_1. Dutoan_ngo88" xfId="253"/>
    <cellStyle name="1_985-KL cau" xfId="254"/>
    <cellStyle name="1_Bang tong hop khoi luong" xfId="255"/>
    <cellStyle name="1_Bao cao T10" xfId="256"/>
    <cellStyle name="1_BAO GIA NGAY 24-10-08 (co dam)" xfId="257"/>
    <cellStyle name="1_BC CV1865" xfId="258"/>
    <cellStyle name="1_Book1" xfId="259"/>
    <cellStyle name="1_Book1_1" xfId="260"/>
    <cellStyle name="1_Book1_1_thong ke cac cap20142015" xfId="262"/>
    <cellStyle name="1_Book1_1_Tiến độ XDCB đến tháng 5 - 2015" xfId="261"/>
    <cellStyle name="1_Book1_BIEU CHI TIEU, NGUYEN TAC PHAN BO" xfId="263"/>
    <cellStyle name="1_Book1_Book1" xfId="264"/>
    <cellStyle name="1_Book1_Du toan KT-TCsua theo TT 03 - YC 471" xfId="265"/>
    <cellStyle name="1_Book1_Du toan Phuong lam" xfId="266"/>
    <cellStyle name="1_Book1_Khoi Luong Hoang Truong - Hoang Phu" xfId="267"/>
    <cellStyle name="1_Book1_Muong TL" xfId="268"/>
    <cellStyle name="1_Book1_Tiến độ XDCB đến tháng 5 - 2015" xfId="269"/>
    <cellStyle name="1_C" xfId="270"/>
    <cellStyle name="1_Cau Doan" xfId="271"/>
    <cellStyle name="1_Cau Hua Trai (TT 04)" xfId="272"/>
    <cellStyle name="1_cau km 1089+143" xfId="273"/>
    <cellStyle name="1_Cau thuy dien Ban La (Cu Anh)" xfId="274"/>
    <cellStyle name="1_Cau thuy dien Ban La (Cu Anh)_thong ke cac cap20142015" xfId="276"/>
    <cellStyle name="1_Cau thuy dien Ban La (Cu Anh)_Tiến độ XDCB đến tháng 5 - 2015" xfId="275"/>
    <cellStyle name="1_chi tiet T9-06" xfId="282"/>
    <cellStyle name="1_CLDV PSTN 11(1).6" xfId="277"/>
    <cellStyle name="1_CLDV PSTN 2(1).7v1" xfId="278"/>
    <cellStyle name="1_CLDV PSTN 24(1).6" xfId="279"/>
    <cellStyle name="1_cong" xfId="280"/>
    <cellStyle name="1_Copy of hp-1" xfId="281"/>
    <cellStyle name="1_dam tam" xfId="283"/>
    <cellStyle name="1_danh sach kh vip" xfId="284"/>
    <cellStyle name="1_DE NGHỊ THẨM ĐỊNH TC (1)" xfId="285"/>
    <cellStyle name="1_DIEN" xfId="286"/>
    <cellStyle name="1_Dinh muc thiet ke" xfId="287"/>
    <cellStyle name="1_Du toan (23-05-2005) Tham dinh" xfId="288"/>
    <cellStyle name="1_Du toan (5 - 04 - 2004)" xfId="289"/>
    <cellStyle name="1_Du toan 558 (Km17+508.12 - Km 22)" xfId="290"/>
    <cellStyle name="1_Du toan 558 (Km17+508.12 - Km 22)_thong ke cac cap20142015" xfId="292"/>
    <cellStyle name="1_Du toan 558 (Km17+508.12 - Km 22)_Tiến độ XDCB đến tháng 5 - 2015" xfId="291"/>
    <cellStyle name="1_Du toan bo sung (11-2004)" xfId="293"/>
    <cellStyle name="1_Du toan Goi 1" xfId="294"/>
    <cellStyle name="1_Du toan Goi 2" xfId="295"/>
    <cellStyle name="1_Du toan KT-TCsua theo TT 03 - YC 471" xfId="296"/>
    <cellStyle name="1_Du toan ngay (28-10-2005)" xfId="297"/>
    <cellStyle name="1_Du toan ngay 1-9-2004 (version 1)" xfId="298"/>
    <cellStyle name="1_Du toan Phuong lam" xfId="299"/>
    <cellStyle name="1_Du toan QL 27 (23-12-2005)" xfId="300"/>
    <cellStyle name="1_Gia_VLQL48_duyet " xfId="307"/>
    <cellStyle name="1_Gia_VLQL48_duyet _thong ke cac cap20142015" xfId="309"/>
    <cellStyle name="1_Gia_VLQL48_duyet _Tiến độ XDCB đến tháng 5 - 2015" xfId="308"/>
    <cellStyle name="1_goi 1" xfId="301"/>
    <cellStyle name="1_Goi 1 (TT04)" xfId="302"/>
    <cellStyle name="1_Goi1N206" xfId="303"/>
    <cellStyle name="1_Goi2N206" xfId="304"/>
    <cellStyle name="1_Goi4N216" xfId="305"/>
    <cellStyle name="1_Goi5N216" xfId="306"/>
    <cellStyle name="1_Hoi Song" xfId="310"/>
    <cellStyle name="1_Kh ql62 (2010) 11-09" xfId="322"/>
    <cellStyle name="1_khao sat 1025+270" xfId="323"/>
    <cellStyle name="1_Khoi luong" xfId="324"/>
    <cellStyle name="1_Khoi luong doan 1" xfId="325"/>
    <cellStyle name="1_Khoi Luong Hoang Truong - Hoang Phu" xfId="326"/>
    <cellStyle name="1_Kl6-6-05" xfId="311"/>
    <cellStyle name="1_KL-dutoan - 1025" xfId="312"/>
    <cellStyle name="1_Klnutgiao" xfId="313"/>
    <cellStyle name="1_KlQdinhduyet" xfId="314"/>
    <cellStyle name="1_KlQdinhduyet_thong ke cac cap20142015" xfId="316"/>
    <cellStyle name="1_KlQdinhduyet_Tiến độ XDCB đến tháng 5 - 2015" xfId="315"/>
    <cellStyle name="1_KlQL4goi5KCS" xfId="317"/>
    <cellStyle name="1_Kltayth" xfId="318"/>
    <cellStyle name="1_KltaythQDduyet" xfId="319"/>
    <cellStyle name="1_Kluong4-2004" xfId="320"/>
    <cellStyle name="1_Km1025+270 thuong" xfId="321"/>
    <cellStyle name="1_Mau BC CLDV PSTN Q2" xfId="327"/>
    <cellStyle name="1_mau thong ke su co" xfId="328"/>
    <cellStyle name="1_maugiacotaluy" xfId="329"/>
    <cellStyle name="1_PSTN 27.5" xfId="330"/>
    <cellStyle name="1_Reserve" xfId="331"/>
    <cellStyle name="1_Sheet1" xfId="332"/>
    <cellStyle name="1_t" xfId="333"/>
    <cellStyle name="1_Theo doi vat tu thang 9" xfId="336"/>
    <cellStyle name="1_thong ke cac cap20142015" xfId="337"/>
    <cellStyle name="1_Tiến độ XDCB đến tháng 5 - 2015" xfId="335"/>
    <cellStyle name="1_TienLuong" xfId="334"/>
    <cellStyle name="1_TRUNG PMU 5" xfId="338"/>
    <cellStyle name="1_ÿÿÿÿÿ" xfId="339"/>
    <cellStyle name="1_ÿÿÿÿÿ_Bieu tong hop nhu cau ung 2011 da chon loc -Mien nui" xfId="340"/>
    <cellStyle name="1_ÿÿÿÿÿ_Book1" xfId="341"/>
    <cellStyle name="1_ÿÿÿÿÿ_Kh ql62 (2010) 11-09" xfId="342"/>
    <cellStyle name="_x0001_1¼„½(" xfId="343"/>
    <cellStyle name="_x0001_1¼½(" xfId="344"/>
    <cellStyle name="18" xfId="345"/>
    <cellStyle name="196W50" xfId="346"/>
    <cellStyle name="¹éºÐÀ²_      " xfId="347"/>
    <cellStyle name="2" xfId="348"/>
    <cellStyle name="2_Bang tong hop khoi luong" xfId="349"/>
    <cellStyle name="2_Bao cao T10" xfId="350"/>
    <cellStyle name="2_Book1" xfId="351"/>
    <cellStyle name="2_Book1_1" xfId="352"/>
    <cellStyle name="2_Book1_1_thong ke cac cap20142015" xfId="354"/>
    <cellStyle name="2_Book1_1_Tiến độ XDCB đến tháng 5 - 2015" xfId="353"/>
    <cellStyle name="2_Book1_BIEU CHI TIEU, NGUYEN TAC PHAN BO" xfId="355"/>
    <cellStyle name="2_Book1_Book1" xfId="356"/>
    <cellStyle name="2_Book1_Du toan KT-TCsua theo TT 03 - YC 471" xfId="357"/>
    <cellStyle name="2_Book1_Du toan Phuong lam" xfId="358"/>
    <cellStyle name="2_Book1_Khoi Luong Hoang Truong - Hoang Phu" xfId="359"/>
    <cellStyle name="2_Book1_Muong TL" xfId="360"/>
    <cellStyle name="2_Book1_Tiến độ XDCB đến tháng 5 - 2015" xfId="361"/>
    <cellStyle name="2_C" xfId="362"/>
    <cellStyle name="2_Cau Hua Trai (TT 04)" xfId="363"/>
    <cellStyle name="2_Cau Km109-108-1" xfId="364"/>
    <cellStyle name="2_Cau Tho Vuc sua25.10.09" xfId="365"/>
    <cellStyle name="2_Cau thuy dien Ban La (Cu Anh)" xfId="366"/>
    <cellStyle name="2_Cau thuy dien Ban La (Cu Anh)_thong ke cac cap20142015" xfId="368"/>
    <cellStyle name="2_Cau thuy dien Ban La (Cu Anh)_Tiến độ XDCB đến tháng 5 - 2015" xfId="367"/>
    <cellStyle name="2_chi tiet T9-06" xfId="374"/>
    <cellStyle name="2_CLDV PSTN 11(1).6" xfId="369"/>
    <cellStyle name="2_CLDV PSTN 2(1).7v1" xfId="370"/>
    <cellStyle name="2_CLDV PSTN 24(1).6" xfId="371"/>
    <cellStyle name="2_cong" xfId="372"/>
    <cellStyle name="2_Copy of hp-1" xfId="373"/>
    <cellStyle name="2_danh sach kh vip" xfId="375"/>
    <cellStyle name="2_DIEN" xfId="376"/>
    <cellStyle name="2_Dinh muc thiet ke" xfId="377"/>
    <cellStyle name="2_Du toan (23-05-2005) Tham dinh" xfId="378"/>
    <cellStyle name="2_Du toan (5 - 04 - 2004)" xfId="379"/>
    <cellStyle name="2_Du toan 558 (Km17+508.12 - Km 22)" xfId="380"/>
    <cellStyle name="2_Du toan 558 (Km17+508.12 - Km 22)_thong ke cac cap20142015" xfId="382"/>
    <cellStyle name="2_Du toan 558 (Km17+508.12 - Km 22)_Tiến độ XDCB đến tháng 5 - 2015" xfId="381"/>
    <cellStyle name="2_Du toan bo sung (11-2004)" xfId="383"/>
    <cellStyle name="2_Du toan Goi 1" xfId="384"/>
    <cellStyle name="2_Du toan Goi 2" xfId="385"/>
    <cellStyle name="2_Du toan KT-TCsua theo TT 03 - YC 471" xfId="386"/>
    <cellStyle name="2_Du toan ngay (28-10-2005)" xfId="387"/>
    <cellStyle name="2_Du toan ngay 1-9-2004 (version 1)" xfId="388"/>
    <cellStyle name="2_Du toan Phuong lam" xfId="389"/>
    <cellStyle name="2_Du toan QL 27 (23-12-2005)" xfId="390"/>
    <cellStyle name="2_Gia_VLQL48_duyet " xfId="397"/>
    <cellStyle name="2_Gia_VLQL48_duyet _thong ke cac cap20142015" xfId="399"/>
    <cellStyle name="2_Gia_VLQL48_duyet _Tiến độ XDCB đến tháng 5 - 2015" xfId="398"/>
    <cellStyle name="2_goi 1" xfId="391"/>
    <cellStyle name="2_Goi 1 (TT04)" xfId="392"/>
    <cellStyle name="2_Goi1N206" xfId="393"/>
    <cellStyle name="2_Goi2N206" xfId="394"/>
    <cellStyle name="2_Goi4N216" xfId="395"/>
    <cellStyle name="2_Goi5N216" xfId="396"/>
    <cellStyle name="2_Hoi Song" xfId="400"/>
    <cellStyle name="2_Khoi luong" xfId="410"/>
    <cellStyle name="2_Khoi luong doan 1" xfId="411"/>
    <cellStyle name="2_Khoi Luong Hoang Truong - Hoang Phu" xfId="412"/>
    <cellStyle name="2_Kl6-6-05" xfId="401"/>
    <cellStyle name="2_Klnutgiao" xfId="402"/>
    <cellStyle name="2_KlQdinhduyet" xfId="403"/>
    <cellStyle name="2_KlQdinhduyet_thong ke cac cap20142015" xfId="405"/>
    <cellStyle name="2_KlQdinhduyet_Tiến độ XDCB đến tháng 5 - 2015" xfId="404"/>
    <cellStyle name="2_KlQL4goi5KCS" xfId="406"/>
    <cellStyle name="2_Kltayth" xfId="407"/>
    <cellStyle name="2_KltaythQDduyet" xfId="408"/>
    <cellStyle name="2_Kluong4-2004" xfId="409"/>
    <cellStyle name="2_Mau BC CLDV PSTN Q2" xfId="413"/>
    <cellStyle name="2_mau thong ke su co" xfId="414"/>
    <cellStyle name="2_maugiacotaluy" xfId="415"/>
    <cellStyle name="2_PSTN 27.5" xfId="416"/>
    <cellStyle name="2_Sheet1" xfId="417"/>
    <cellStyle name="2_t" xfId="418"/>
    <cellStyle name="2_Theo doi vat tu thang 9" xfId="420"/>
    <cellStyle name="2_TienLuong" xfId="419"/>
    <cellStyle name="2_TRUNG PMU 5" xfId="421"/>
    <cellStyle name="2_ÿÿÿÿÿ" xfId="422"/>
    <cellStyle name="2_ÿÿÿÿÿ_Bieu tong hop nhu cau ung 2011 da chon loc -Mien nui" xfId="423"/>
    <cellStyle name="2_ÿÿÿÿÿ_Book1" xfId="424"/>
    <cellStyle name="20" xfId="425"/>
    <cellStyle name="20% - Accent1" xfId="426" builtinId="30" customBuiltin="1"/>
    <cellStyle name="20% - Accent1 10" xfId="427"/>
    <cellStyle name="20% - Accent1 11" xfId="428"/>
    <cellStyle name="20% - Accent1 12" xfId="429"/>
    <cellStyle name="20% - Accent1 13" xfId="430"/>
    <cellStyle name="20% - Accent1 14" xfId="431"/>
    <cellStyle name="20% - Accent1 2" xfId="432"/>
    <cellStyle name="20% - Accent1 2 2" xfId="433"/>
    <cellStyle name="20% - Accent1 2 2 2" xfId="434"/>
    <cellStyle name="20% - Accent1 2 3" xfId="435"/>
    <cellStyle name="20% - Accent1 2 4" xfId="436"/>
    <cellStyle name="20% - Accent1 3" xfId="437"/>
    <cellStyle name="20% - Accent1 3 2" xfId="438"/>
    <cellStyle name="20% - Accent1 4" xfId="439"/>
    <cellStyle name="20% - Accent1 4 2" xfId="440"/>
    <cellStyle name="20% - Accent1 5" xfId="441"/>
    <cellStyle name="20% - Accent1 5 2" xfId="442"/>
    <cellStyle name="20% - Accent1 6" xfId="443"/>
    <cellStyle name="20% - Accent1 7" xfId="444"/>
    <cellStyle name="20% - Accent1 8" xfId="445"/>
    <cellStyle name="20% - Accent1 9" xfId="446"/>
    <cellStyle name="20% - Accent2" xfId="447" builtinId="34" customBuiltin="1"/>
    <cellStyle name="20% - Accent2 10" xfId="448"/>
    <cellStyle name="20% - Accent2 11" xfId="449"/>
    <cellStyle name="20% - Accent2 12" xfId="450"/>
    <cellStyle name="20% - Accent2 13" xfId="451"/>
    <cellStyle name="20% - Accent2 14" xfId="452"/>
    <cellStyle name="20% - Accent2 2" xfId="453"/>
    <cellStyle name="20% - Accent2 2 2" xfId="454"/>
    <cellStyle name="20% - Accent2 2 2 2" xfId="455"/>
    <cellStyle name="20% - Accent2 2 3" xfId="456"/>
    <cellStyle name="20% - Accent2 2 4" xfId="457"/>
    <cellStyle name="20% - Accent2 3" xfId="458"/>
    <cellStyle name="20% - Accent2 3 2" xfId="459"/>
    <cellStyle name="20% - Accent2 4" xfId="460"/>
    <cellStyle name="20% - Accent2 4 2" xfId="461"/>
    <cellStyle name="20% - Accent2 5" xfId="462"/>
    <cellStyle name="20% - Accent2 5 2" xfId="463"/>
    <cellStyle name="20% - Accent2 6" xfId="464"/>
    <cellStyle name="20% - Accent2 7" xfId="465"/>
    <cellStyle name="20% - Accent2 8" xfId="466"/>
    <cellStyle name="20% - Accent2 9" xfId="467"/>
    <cellStyle name="20% - Accent3" xfId="468" builtinId="38" customBuiltin="1"/>
    <cellStyle name="20% - Accent3 10" xfId="469"/>
    <cellStyle name="20% - Accent3 11" xfId="470"/>
    <cellStyle name="20% - Accent3 12" xfId="471"/>
    <cellStyle name="20% - Accent3 13" xfId="472"/>
    <cellStyle name="20% - Accent3 14" xfId="473"/>
    <cellStyle name="20% - Accent3 2" xfId="474"/>
    <cellStyle name="20% - Accent3 2 2" xfId="475"/>
    <cellStyle name="20% - Accent3 2 2 2" xfId="476"/>
    <cellStyle name="20% - Accent3 2 3" xfId="477"/>
    <cellStyle name="20% - Accent3 2 4" xfId="478"/>
    <cellStyle name="20% - Accent3 3" xfId="479"/>
    <cellStyle name="20% - Accent3 3 2" xfId="480"/>
    <cellStyle name="20% - Accent3 4" xfId="481"/>
    <cellStyle name="20% - Accent3 4 2" xfId="482"/>
    <cellStyle name="20% - Accent3 5" xfId="483"/>
    <cellStyle name="20% - Accent3 5 2" xfId="484"/>
    <cellStyle name="20% - Accent3 6" xfId="485"/>
    <cellStyle name="20% - Accent3 7" xfId="486"/>
    <cellStyle name="20% - Accent3 8" xfId="487"/>
    <cellStyle name="20% - Accent3 9" xfId="488"/>
    <cellStyle name="20% - Accent4" xfId="489" builtinId="42" customBuiltin="1"/>
    <cellStyle name="20% - Accent4 10" xfId="490"/>
    <cellStyle name="20% - Accent4 11" xfId="491"/>
    <cellStyle name="20% - Accent4 12" xfId="492"/>
    <cellStyle name="20% - Accent4 13" xfId="493"/>
    <cellStyle name="20% - Accent4 14" xfId="494"/>
    <cellStyle name="20% - Accent4 2" xfId="495"/>
    <cellStyle name="20% - Accent4 2 2" xfId="496"/>
    <cellStyle name="20% - Accent4 2 2 2" xfId="497"/>
    <cellStyle name="20% - Accent4 2 3" xfId="498"/>
    <cellStyle name="20% - Accent4 2 4" xfId="499"/>
    <cellStyle name="20% - Accent4 3" xfId="500"/>
    <cellStyle name="20% - Accent4 3 2" xfId="501"/>
    <cellStyle name="20% - Accent4 4" xfId="502"/>
    <cellStyle name="20% - Accent4 4 2" xfId="503"/>
    <cellStyle name="20% - Accent4 5" xfId="504"/>
    <cellStyle name="20% - Accent4 5 2" xfId="505"/>
    <cellStyle name="20% - Accent4 6" xfId="506"/>
    <cellStyle name="20% - Accent4 7" xfId="507"/>
    <cellStyle name="20% - Accent4 8" xfId="508"/>
    <cellStyle name="20% - Accent4 9" xfId="509"/>
    <cellStyle name="20% - Accent5" xfId="510" builtinId="46" customBuiltin="1"/>
    <cellStyle name="20% - Accent5 10" xfId="511"/>
    <cellStyle name="20% - Accent5 11" xfId="512"/>
    <cellStyle name="20% - Accent5 12" xfId="513"/>
    <cellStyle name="20% - Accent5 13" xfId="514"/>
    <cellStyle name="20% - Accent5 14" xfId="515"/>
    <cellStyle name="20% - Accent5 2" xfId="516"/>
    <cellStyle name="20% - Accent5 2 2" xfId="517"/>
    <cellStyle name="20% - Accent5 2 2 2" xfId="518"/>
    <cellStyle name="20% - Accent5 2 3" xfId="519"/>
    <cellStyle name="20% - Accent5 2 4" xfId="520"/>
    <cellStyle name="20% - Accent5 3" xfId="521"/>
    <cellStyle name="20% - Accent5 3 2" xfId="522"/>
    <cellStyle name="20% - Accent5 4" xfId="523"/>
    <cellStyle name="20% - Accent5 4 2" xfId="524"/>
    <cellStyle name="20% - Accent5 5" xfId="525"/>
    <cellStyle name="20% - Accent5 5 2" xfId="526"/>
    <cellStyle name="20% - Accent5 6" xfId="527"/>
    <cellStyle name="20% - Accent5 7" xfId="528"/>
    <cellStyle name="20% - Accent5 8" xfId="529"/>
    <cellStyle name="20% - Accent5 9" xfId="530"/>
    <cellStyle name="20% - Accent6" xfId="531" builtinId="50" customBuiltin="1"/>
    <cellStyle name="20% - Accent6 10" xfId="532"/>
    <cellStyle name="20% - Accent6 11" xfId="533"/>
    <cellStyle name="20% - Accent6 12" xfId="534"/>
    <cellStyle name="20% - Accent6 13" xfId="535"/>
    <cellStyle name="20% - Accent6 14" xfId="536"/>
    <cellStyle name="20% - Accent6 2" xfId="537"/>
    <cellStyle name="20% - Accent6 2 2" xfId="538"/>
    <cellStyle name="20% - Accent6 2 2 2" xfId="539"/>
    <cellStyle name="20% - Accent6 2 3" xfId="540"/>
    <cellStyle name="20% - Accent6 2 4" xfId="541"/>
    <cellStyle name="20% - Accent6 3" xfId="542"/>
    <cellStyle name="20% - Accent6 3 2" xfId="543"/>
    <cellStyle name="20% - Accent6 4" xfId="544"/>
    <cellStyle name="20% - Accent6 4 2" xfId="545"/>
    <cellStyle name="20% - Accent6 5" xfId="546"/>
    <cellStyle name="20% - Accent6 5 2" xfId="547"/>
    <cellStyle name="20% - Accent6 6" xfId="548"/>
    <cellStyle name="20% - Accent6 7" xfId="549"/>
    <cellStyle name="20% - Accent6 8" xfId="550"/>
    <cellStyle name="20% - Accent6 9" xfId="551"/>
    <cellStyle name="-2001" xfId="552"/>
    <cellStyle name="296_x000f_Normal_SPTQ1ACTormal_SPTQ2ACT" xfId="553"/>
    <cellStyle name="2ormal_Q2_1" xfId="554"/>
    <cellStyle name="3" xfId="555"/>
    <cellStyle name="3_Bang tong hop khoi luong" xfId="556"/>
    <cellStyle name="3_Bao cao T10" xfId="557"/>
    <cellStyle name="3_Book1" xfId="558"/>
    <cellStyle name="3_Book1_1" xfId="559"/>
    <cellStyle name="3_Book1_1_thong ke cac cap20142015" xfId="561"/>
    <cellStyle name="3_Book1_1_Tiến độ XDCB đến tháng 5 - 2015" xfId="560"/>
    <cellStyle name="3_Book1_BIEU CHI TIEU, NGUYEN TAC PHAN BO" xfId="562"/>
    <cellStyle name="3_Book1_Book1" xfId="563"/>
    <cellStyle name="3_Book1_Du toan KT-TCsua theo TT 03 - YC 471" xfId="564"/>
    <cellStyle name="3_Book1_Du toan Phuong lam" xfId="565"/>
    <cellStyle name="3_Book1_Khoi Luong Hoang Truong - Hoang Phu" xfId="566"/>
    <cellStyle name="3_Book1_Muong TL" xfId="567"/>
    <cellStyle name="3_Book1_Tiến độ XDCB đến tháng 5 - 2015" xfId="568"/>
    <cellStyle name="3_C" xfId="569"/>
    <cellStyle name="3_Cau Hua Trai (TT 04)" xfId="570"/>
    <cellStyle name="3_Cau Km109-108-1" xfId="571"/>
    <cellStyle name="3_Cau Tho Vuc sua25.10.09" xfId="572"/>
    <cellStyle name="3_Cau thuy dien Ban La (Cu Anh)" xfId="573"/>
    <cellStyle name="3_Cau thuy dien Ban La (Cu Anh)_thong ke cac cap20142015" xfId="575"/>
    <cellStyle name="3_Cau thuy dien Ban La (Cu Anh)_Tiến độ XDCB đến tháng 5 - 2015" xfId="574"/>
    <cellStyle name="3_chi tiet T9-06" xfId="581"/>
    <cellStyle name="3_CLDV PSTN 11(1).6" xfId="576"/>
    <cellStyle name="3_CLDV PSTN 2(1).7v1" xfId="577"/>
    <cellStyle name="3_CLDV PSTN 24(1).6" xfId="578"/>
    <cellStyle name="3_cong" xfId="579"/>
    <cellStyle name="3_Copy of hp-1" xfId="580"/>
    <cellStyle name="3_danh sach kh vip" xfId="582"/>
    <cellStyle name="3_DIEN" xfId="583"/>
    <cellStyle name="3_Dinh muc thiet ke" xfId="584"/>
    <cellStyle name="3_Du toan (23-05-2005) Tham dinh" xfId="585"/>
    <cellStyle name="3_Du toan (5 - 04 - 2004)" xfId="586"/>
    <cellStyle name="3_Du toan 558 (Km17+508.12 - Km 22)" xfId="587"/>
    <cellStyle name="3_Du toan 558 (Km17+508.12 - Km 22)_thong ke cac cap20142015" xfId="589"/>
    <cellStyle name="3_Du toan 558 (Km17+508.12 - Km 22)_Tiến độ XDCB đến tháng 5 - 2015" xfId="588"/>
    <cellStyle name="3_Du toan bo sung (11-2004)" xfId="590"/>
    <cellStyle name="3_Du toan Goi 1" xfId="591"/>
    <cellStyle name="3_Du toan Goi 2" xfId="592"/>
    <cellStyle name="3_Du toan KT-TCsua theo TT 03 - YC 471" xfId="593"/>
    <cellStyle name="3_Du toan ngay (28-10-2005)" xfId="594"/>
    <cellStyle name="3_Du toan ngay 1-9-2004 (version 1)" xfId="595"/>
    <cellStyle name="3_Du toan Phuong lam" xfId="596"/>
    <cellStyle name="3_Du toan QL 27 (23-12-2005)" xfId="597"/>
    <cellStyle name="3_Gia_VLQL48_duyet " xfId="604"/>
    <cellStyle name="3_Gia_VLQL48_duyet _thong ke cac cap20142015" xfId="606"/>
    <cellStyle name="3_Gia_VLQL48_duyet _Tiến độ XDCB đến tháng 5 - 2015" xfId="605"/>
    <cellStyle name="3_goi 1" xfId="598"/>
    <cellStyle name="3_Goi 1 (TT04)" xfId="599"/>
    <cellStyle name="3_Goi1N206" xfId="600"/>
    <cellStyle name="3_Goi2N206" xfId="601"/>
    <cellStyle name="3_Goi4N216" xfId="602"/>
    <cellStyle name="3_Goi5N216" xfId="603"/>
    <cellStyle name="3_Hoi Song" xfId="607"/>
    <cellStyle name="3_Khoi luong" xfId="617"/>
    <cellStyle name="3_Khoi luong doan 1" xfId="618"/>
    <cellStyle name="3_Khoi Luong Hoang Truong - Hoang Phu" xfId="619"/>
    <cellStyle name="3_Kl6-6-05" xfId="608"/>
    <cellStyle name="3_Klnutgiao" xfId="609"/>
    <cellStyle name="3_KlQdinhduyet" xfId="610"/>
    <cellStyle name="3_KlQdinhduyet_thong ke cac cap20142015" xfId="612"/>
    <cellStyle name="3_KlQdinhduyet_Tiến độ XDCB đến tháng 5 - 2015" xfId="611"/>
    <cellStyle name="3_KlQL4goi5KCS" xfId="613"/>
    <cellStyle name="3_Kltayth" xfId="614"/>
    <cellStyle name="3_KltaythQDduyet" xfId="615"/>
    <cellStyle name="3_Kluong4-2004" xfId="616"/>
    <cellStyle name="3_Mau BC CLDV PSTN Q2" xfId="620"/>
    <cellStyle name="3_mau thong ke su co" xfId="621"/>
    <cellStyle name="3_maugiacotaluy" xfId="622"/>
    <cellStyle name="3_PSTN 27.5" xfId="623"/>
    <cellStyle name="3_Sheet1" xfId="624"/>
    <cellStyle name="3_t" xfId="625"/>
    <cellStyle name="3_Theo doi vat tu thang 9" xfId="627"/>
    <cellStyle name="3_TienLuong" xfId="626"/>
    <cellStyle name="3_ÿÿÿÿÿ" xfId="628"/>
    <cellStyle name="4" xfId="629"/>
    <cellStyle name="4_Bang tong hop khoi luong" xfId="630"/>
    <cellStyle name="4_Bao cao T10" xfId="631"/>
    <cellStyle name="4_Book1" xfId="632"/>
    <cellStyle name="4_Book1_1" xfId="633"/>
    <cellStyle name="4_Book1_1_thong ke cac cap20142015" xfId="635"/>
    <cellStyle name="4_Book1_1_Tiến độ XDCB đến tháng 5 - 2015" xfId="634"/>
    <cellStyle name="4_Book1_BIEU CHI TIEU, NGUYEN TAC PHAN BO" xfId="636"/>
    <cellStyle name="4_Book1_Book1" xfId="637"/>
    <cellStyle name="4_Book1_Du toan KT-TCsua theo TT 03 - YC 471" xfId="638"/>
    <cellStyle name="4_Book1_Du toan Phuong lam" xfId="639"/>
    <cellStyle name="4_Book1_Khoi Luong Hoang Truong - Hoang Phu" xfId="640"/>
    <cellStyle name="4_Book1_Muong TL" xfId="641"/>
    <cellStyle name="4_Book1_Tiến độ XDCB đến tháng 5 - 2015" xfId="642"/>
    <cellStyle name="4_C" xfId="643"/>
    <cellStyle name="4_Cau Hua Trai (TT 04)" xfId="644"/>
    <cellStyle name="4_Cau Km109-108-1" xfId="645"/>
    <cellStyle name="4_Cau Tho Vuc sua25.10.09" xfId="646"/>
    <cellStyle name="4_Cau thuy dien Ban La (Cu Anh)" xfId="647"/>
    <cellStyle name="4_Cau thuy dien Ban La (Cu Anh)_thong ke cac cap20142015" xfId="649"/>
    <cellStyle name="4_Cau thuy dien Ban La (Cu Anh)_Tiến độ XDCB đến tháng 5 - 2015" xfId="648"/>
    <cellStyle name="4_chi tiet T9-06" xfId="655"/>
    <cellStyle name="4_CLDV PSTN 11(1).6" xfId="650"/>
    <cellStyle name="4_CLDV PSTN 2(1).7v1" xfId="651"/>
    <cellStyle name="4_CLDV PSTN 24(1).6" xfId="652"/>
    <cellStyle name="4_cong" xfId="653"/>
    <cellStyle name="4_Copy of hp-1" xfId="654"/>
    <cellStyle name="4_danh sach kh vip" xfId="656"/>
    <cellStyle name="4_DIEN" xfId="657"/>
    <cellStyle name="4_Dinh muc thiet ke" xfId="658"/>
    <cellStyle name="4_Du toan (23-05-2005) Tham dinh" xfId="659"/>
    <cellStyle name="4_Du toan (5 - 04 - 2004)" xfId="660"/>
    <cellStyle name="4_Du toan 558 (Km17+508.12 - Km 22)" xfId="661"/>
    <cellStyle name="4_Du toan 558 (Km17+508.12 - Km 22)_thong ke cac cap20142015" xfId="663"/>
    <cellStyle name="4_Du toan 558 (Km17+508.12 - Km 22)_Tiến độ XDCB đến tháng 5 - 2015" xfId="662"/>
    <cellStyle name="4_Du toan bo sung (11-2004)" xfId="664"/>
    <cellStyle name="4_Du toan Goi 1" xfId="665"/>
    <cellStyle name="4_Du toan Goi 2" xfId="666"/>
    <cellStyle name="4_Du toan KT-TCsua theo TT 03 - YC 471" xfId="667"/>
    <cellStyle name="4_Du toan ngay (28-10-2005)" xfId="668"/>
    <cellStyle name="4_Du toan ngay 1-9-2004 (version 1)" xfId="669"/>
    <cellStyle name="4_Du toan Phuong lam" xfId="670"/>
    <cellStyle name="4_Du toan QL 27 (23-12-2005)" xfId="671"/>
    <cellStyle name="4_Gia_VLQL48_duyet " xfId="678"/>
    <cellStyle name="4_Gia_VLQL48_duyet _thong ke cac cap20142015" xfId="680"/>
    <cellStyle name="4_Gia_VLQL48_duyet _Tiến độ XDCB đến tháng 5 - 2015" xfId="679"/>
    <cellStyle name="4_goi 1" xfId="672"/>
    <cellStyle name="4_Goi 1 (TT04)" xfId="673"/>
    <cellStyle name="4_Goi1N206" xfId="674"/>
    <cellStyle name="4_Goi2N206" xfId="675"/>
    <cellStyle name="4_Goi4N216" xfId="676"/>
    <cellStyle name="4_Goi5N216" xfId="677"/>
    <cellStyle name="4_Hoi Song" xfId="681"/>
    <cellStyle name="4_Khoi luong" xfId="691"/>
    <cellStyle name="4_Khoi luong doan 1" xfId="692"/>
    <cellStyle name="4_Khoi Luong Hoang Truong - Hoang Phu" xfId="693"/>
    <cellStyle name="4_Kl6-6-05" xfId="682"/>
    <cellStyle name="4_Klnutgiao" xfId="683"/>
    <cellStyle name="4_KlQdinhduyet" xfId="684"/>
    <cellStyle name="4_KlQdinhduyet_thong ke cac cap20142015" xfId="686"/>
    <cellStyle name="4_KlQdinhduyet_Tiến độ XDCB đến tháng 5 - 2015" xfId="685"/>
    <cellStyle name="4_KlQL4goi5KCS" xfId="687"/>
    <cellStyle name="4_Kltayth" xfId="688"/>
    <cellStyle name="4_KltaythQDduyet" xfId="689"/>
    <cellStyle name="4_Kluong4-2004" xfId="690"/>
    <cellStyle name="4_Mau BC CLDV PSTN Q2" xfId="694"/>
    <cellStyle name="4_mau thong ke su co" xfId="695"/>
    <cellStyle name="4_maugiacotaluy" xfId="696"/>
    <cellStyle name="4_PSTN 27.5" xfId="697"/>
    <cellStyle name="4_Sheet1" xfId="698"/>
    <cellStyle name="4_t" xfId="699"/>
    <cellStyle name="4_Theo doi vat tu thang 9" xfId="700"/>
    <cellStyle name="4_ÿÿÿÿÿ" xfId="701"/>
    <cellStyle name="40% - Accent1" xfId="702" builtinId="31" customBuiltin="1"/>
    <cellStyle name="40% - Accent1 10" xfId="703"/>
    <cellStyle name="40% - Accent1 11" xfId="704"/>
    <cellStyle name="40% - Accent1 12" xfId="705"/>
    <cellStyle name="40% - Accent1 13" xfId="706"/>
    <cellStyle name="40% - Accent1 14" xfId="707"/>
    <cellStyle name="40% - Accent1 2" xfId="708"/>
    <cellStyle name="40% - Accent1 2 2" xfId="709"/>
    <cellStyle name="40% - Accent1 2 2 2" xfId="710"/>
    <cellStyle name="40% - Accent1 2 3" xfId="711"/>
    <cellStyle name="40% - Accent1 2 4" xfId="712"/>
    <cellStyle name="40% - Accent1 3" xfId="713"/>
    <cellStyle name="40% - Accent1 3 2" xfId="714"/>
    <cellStyle name="40% - Accent1 4" xfId="715"/>
    <cellStyle name="40% - Accent1 4 2" xfId="716"/>
    <cellStyle name="40% - Accent1 5" xfId="717"/>
    <cellStyle name="40% - Accent1 5 2" xfId="718"/>
    <cellStyle name="40% - Accent1 6" xfId="719"/>
    <cellStyle name="40% - Accent1 7" xfId="720"/>
    <cellStyle name="40% - Accent1 8" xfId="721"/>
    <cellStyle name="40% - Accent1 9" xfId="722"/>
    <cellStyle name="40% - Accent2" xfId="723" builtinId="35" customBuiltin="1"/>
    <cellStyle name="40% - Accent2 10" xfId="724"/>
    <cellStyle name="40% - Accent2 11" xfId="725"/>
    <cellStyle name="40% - Accent2 12" xfId="726"/>
    <cellStyle name="40% - Accent2 13" xfId="727"/>
    <cellStyle name="40% - Accent2 14" xfId="728"/>
    <cellStyle name="40% - Accent2 2" xfId="729"/>
    <cellStyle name="40% - Accent2 2 2" xfId="730"/>
    <cellStyle name="40% - Accent2 2 2 2" xfId="731"/>
    <cellStyle name="40% - Accent2 2 3" xfId="732"/>
    <cellStyle name="40% - Accent2 2 4" xfId="733"/>
    <cellStyle name="40% - Accent2 3" xfId="734"/>
    <cellStyle name="40% - Accent2 3 2" xfId="735"/>
    <cellStyle name="40% - Accent2 4" xfId="736"/>
    <cellStyle name="40% - Accent2 4 2" xfId="737"/>
    <cellStyle name="40% - Accent2 5" xfId="738"/>
    <cellStyle name="40% - Accent2 5 2" xfId="739"/>
    <cellStyle name="40% - Accent2 6" xfId="740"/>
    <cellStyle name="40% - Accent2 7" xfId="741"/>
    <cellStyle name="40% - Accent2 8" xfId="742"/>
    <cellStyle name="40% - Accent2 9" xfId="743"/>
    <cellStyle name="40% - Accent3" xfId="744" builtinId="39" customBuiltin="1"/>
    <cellStyle name="40% - Accent3 10" xfId="745"/>
    <cellStyle name="40% - Accent3 11" xfId="746"/>
    <cellStyle name="40% - Accent3 12" xfId="747"/>
    <cellStyle name="40% - Accent3 13" xfId="748"/>
    <cellStyle name="40% - Accent3 14" xfId="749"/>
    <cellStyle name="40% - Accent3 2" xfId="750"/>
    <cellStyle name="40% - Accent3 2 2" xfId="751"/>
    <cellStyle name="40% - Accent3 2 2 2" xfId="752"/>
    <cellStyle name="40% - Accent3 2 3" xfId="753"/>
    <cellStyle name="40% - Accent3 2 4" xfId="754"/>
    <cellStyle name="40% - Accent3 3" xfId="755"/>
    <cellStyle name="40% - Accent3 3 2" xfId="756"/>
    <cellStyle name="40% - Accent3 4" xfId="757"/>
    <cellStyle name="40% - Accent3 4 2" xfId="758"/>
    <cellStyle name="40% - Accent3 5" xfId="759"/>
    <cellStyle name="40% - Accent3 5 2" xfId="760"/>
    <cellStyle name="40% - Accent3 6" xfId="761"/>
    <cellStyle name="40% - Accent3 7" xfId="762"/>
    <cellStyle name="40% - Accent3 8" xfId="763"/>
    <cellStyle name="40% - Accent3 9" xfId="764"/>
    <cellStyle name="40% - Accent4" xfId="765" builtinId="43" customBuiltin="1"/>
    <cellStyle name="40% - Accent4 10" xfId="766"/>
    <cellStyle name="40% - Accent4 11" xfId="767"/>
    <cellStyle name="40% - Accent4 12" xfId="768"/>
    <cellStyle name="40% - Accent4 13" xfId="769"/>
    <cellStyle name="40% - Accent4 14" xfId="770"/>
    <cellStyle name="40% - Accent4 2" xfId="771"/>
    <cellStyle name="40% - Accent4 2 2" xfId="772"/>
    <cellStyle name="40% - Accent4 2 2 2" xfId="773"/>
    <cellStyle name="40% - Accent4 2 3" xfId="774"/>
    <cellStyle name="40% - Accent4 2 4" xfId="775"/>
    <cellStyle name="40% - Accent4 3" xfId="776"/>
    <cellStyle name="40% - Accent4 3 2" xfId="777"/>
    <cellStyle name="40% - Accent4 4" xfId="778"/>
    <cellStyle name="40% - Accent4 4 2" xfId="779"/>
    <cellStyle name="40% - Accent4 5" xfId="780"/>
    <cellStyle name="40% - Accent4 5 2" xfId="781"/>
    <cellStyle name="40% - Accent4 6" xfId="782"/>
    <cellStyle name="40% - Accent4 7" xfId="783"/>
    <cellStyle name="40% - Accent4 8" xfId="784"/>
    <cellStyle name="40% - Accent4 9" xfId="785"/>
    <cellStyle name="40% - Accent5" xfId="786" builtinId="47" customBuiltin="1"/>
    <cellStyle name="40% - Accent5 10" xfId="787"/>
    <cellStyle name="40% - Accent5 11" xfId="788"/>
    <cellStyle name="40% - Accent5 12" xfId="789"/>
    <cellStyle name="40% - Accent5 13" xfId="790"/>
    <cellStyle name="40% - Accent5 14" xfId="791"/>
    <cellStyle name="40% - Accent5 2" xfId="792"/>
    <cellStyle name="40% - Accent5 2 2" xfId="793"/>
    <cellStyle name="40% - Accent5 2 2 2" xfId="794"/>
    <cellStyle name="40% - Accent5 2 3" xfId="795"/>
    <cellStyle name="40% - Accent5 2 4" xfId="796"/>
    <cellStyle name="40% - Accent5 3" xfId="797"/>
    <cellStyle name="40% - Accent5 3 2" xfId="798"/>
    <cellStyle name="40% - Accent5 4" xfId="799"/>
    <cellStyle name="40% - Accent5 4 2" xfId="800"/>
    <cellStyle name="40% - Accent5 5" xfId="801"/>
    <cellStyle name="40% - Accent5 5 2" xfId="802"/>
    <cellStyle name="40% - Accent5 6" xfId="803"/>
    <cellStyle name="40% - Accent5 7" xfId="804"/>
    <cellStyle name="40% - Accent5 8" xfId="805"/>
    <cellStyle name="40% - Accent5 9" xfId="806"/>
    <cellStyle name="40% - Accent6" xfId="807" builtinId="51" customBuiltin="1"/>
    <cellStyle name="40% - Accent6 10" xfId="808"/>
    <cellStyle name="40% - Accent6 11" xfId="809"/>
    <cellStyle name="40% - Accent6 12" xfId="810"/>
    <cellStyle name="40% - Accent6 13" xfId="811"/>
    <cellStyle name="40% - Accent6 14" xfId="812"/>
    <cellStyle name="40% - Accent6 2" xfId="813"/>
    <cellStyle name="40% - Accent6 2 2" xfId="814"/>
    <cellStyle name="40% - Accent6 2 2 2" xfId="815"/>
    <cellStyle name="40% - Accent6 2 3" xfId="816"/>
    <cellStyle name="40% - Accent6 2 4" xfId="817"/>
    <cellStyle name="40% - Accent6 3" xfId="818"/>
    <cellStyle name="40% - Accent6 3 2" xfId="819"/>
    <cellStyle name="40% - Accent6 4" xfId="820"/>
    <cellStyle name="40% - Accent6 4 2" xfId="821"/>
    <cellStyle name="40% - Accent6 5" xfId="822"/>
    <cellStyle name="40% - Accent6 5 2" xfId="823"/>
    <cellStyle name="40% - Accent6 6" xfId="824"/>
    <cellStyle name="40% - Accent6 7" xfId="825"/>
    <cellStyle name="40% - Accent6 8" xfId="826"/>
    <cellStyle name="40% - Accent6 9" xfId="827"/>
    <cellStyle name="6" xfId="828"/>
    <cellStyle name="6_Bieu bao cao von TPCP gd 2003-2010(18.5)" xfId="829"/>
    <cellStyle name="6_tongket2003-2010 Kg Vu DP" xfId="830"/>
    <cellStyle name="60% - Accent1" xfId="831" builtinId="32" customBuiltin="1"/>
    <cellStyle name="60% - Accent1 10" xfId="832"/>
    <cellStyle name="60% - Accent1 11" xfId="833"/>
    <cellStyle name="60% - Accent1 12" xfId="834"/>
    <cellStyle name="60% - Accent1 13" xfId="835"/>
    <cellStyle name="60% - Accent1 14" xfId="836"/>
    <cellStyle name="60% - Accent1 2" xfId="837"/>
    <cellStyle name="60% - Accent1 2 2" xfId="838"/>
    <cellStyle name="60% - Accent1 2 3" xfId="839"/>
    <cellStyle name="60% - Accent1 3" xfId="840"/>
    <cellStyle name="60% - Accent1 4" xfId="841"/>
    <cellStyle name="60% - Accent1 5" xfId="842"/>
    <cellStyle name="60% - Accent1 6" xfId="843"/>
    <cellStyle name="60% - Accent1 7" xfId="844"/>
    <cellStyle name="60% - Accent1 8" xfId="845"/>
    <cellStyle name="60% - Accent1 9" xfId="846"/>
    <cellStyle name="60% - Accent2" xfId="847" builtinId="36" customBuiltin="1"/>
    <cellStyle name="60% - Accent2 10" xfId="848"/>
    <cellStyle name="60% - Accent2 11" xfId="849"/>
    <cellStyle name="60% - Accent2 12" xfId="850"/>
    <cellStyle name="60% - Accent2 13" xfId="851"/>
    <cellStyle name="60% - Accent2 14" xfId="852"/>
    <cellStyle name="60% - Accent2 2" xfId="853"/>
    <cellStyle name="60% - Accent2 2 2" xfId="854"/>
    <cellStyle name="60% - Accent2 2 3" xfId="855"/>
    <cellStyle name="60% - Accent2 3" xfId="856"/>
    <cellStyle name="60% - Accent2 4" xfId="857"/>
    <cellStyle name="60% - Accent2 5" xfId="858"/>
    <cellStyle name="60% - Accent2 6" xfId="859"/>
    <cellStyle name="60% - Accent2 7" xfId="860"/>
    <cellStyle name="60% - Accent2 8" xfId="861"/>
    <cellStyle name="60% - Accent2 9" xfId="862"/>
    <cellStyle name="60% - Accent3" xfId="863" builtinId="40" customBuiltin="1"/>
    <cellStyle name="60% - Accent3 10" xfId="864"/>
    <cellStyle name="60% - Accent3 11" xfId="865"/>
    <cellStyle name="60% - Accent3 12" xfId="866"/>
    <cellStyle name="60% - Accent3 13" xfId="867"/>
    <cellStyle name="60% - Accent3 14" xfId="868"/>
    <cellStyle name="60% - Accent3 2" xfId="869"/>
    <cellStyle name="60% - Accent3 2 2" xfId="870"/>
    <cellStyle name="60% - Accent3 2 3" xfId="871"/>
    <cellStyle name="60% - Accent3 3" xfId="872"/>
    <cellStyle name="60% - Accent3 4" xfId="873"/>
    <cellStyle name="60% - Accent3 5" xfId="874"/>
    <cellStyle name="60% - Accent3 6" xfId="875"/>
    <cellStyle name="60% - Accent3 7" xfId="876"/>
    <cellStyle name="60% - Accent3 8" xfId="877"/>
    <cellStyle name="60% - Accent3 9" xfId="878"/>
    <cellStyle name="60% - Accent4" xfId="879" builtinId="44" customBuiltin="1"/>
    <cellStyle name="60% - Accent4 10" xfId="880"/>
    <cellStyle name="60% - Accent4 11" xfId="881"/>
    <cellStyle name="60% - Accent4 12" xfId="882"/>
    <cellStyle name="60% - Accent4 13" xfId="883"/>
    <cellStyle name="60% - Accent4 14" xfId="884"/>
    <cellStyle name="60% - Accent4 2" xfId="885"/>
    <cellStyle name="60% - Accent4 2 2" xfId="886"/>
    <cellStyle name="60% - Accent4 2 3" xfId="887"/>
    <cellStyle name="60% - Accent4 3" xfId="888"/>
    <cellStyle name="60% - Accent4 4" xfId="889"/>
    <cellStyle name="60% - Accent4 5" xfId="890"/>
    <cellStyle name="60% - Accent4 6" xfId="891"/>
    <cellStyle name="60% - Accent4 7" xfId="892"/>
    <cellStyle name="60% - Accent4 8" xfId="893"/>
    <cellStyle name="60% - Accent4 9" xfId="894"/>
    <cellStyle name="60% - Accent5" xfId="895" builtinId="48" customBuiltin="1"/>
    <cellStyle name="60% - Accent5 10" xfId="896"/>
    <cellStyle name="60% - Accent5 11" xfId="897"/>
    <cellStyle name="60% - Accent5 12" xfId="898"/>
    <cellStyle name="60% - Accent5 13" xfId="899"/>
    <cellStyle name="60% - Accent5 14" xfId="900"/>
    <cellStyle name="60% - Accent5 2" xfId="901"/>
    <cellStyle name="60% - Accent5 2 2" xfId="902"/>
    <cellStyle name="60% - Accent5 2 3" xfId="903"/>
    <cellStyle name="60% - Accent5 3" xfId="904"/>
    <cellStyle name="60% - Accent5 4" xfId="905"/>
    <cellStyle name="60% - Accent5 5" xfId="906"/>
    <cellStyle name="60% - Accent5 6" xfId="907"/>
    <cellStyle name="60% - Accent5 7" xfId="908"/>
    <cellStyle name="60% - Accent5 8" xfId="909"/>
    <cellStyle name="60% - Accent5 9" xfId="910"/>
    <cellStyle name="60% - Accent6" xfId="911" builtinId="52" customBuiltin="1"/>
    <cellStyle name="60% - Accent6 10" xfId="912"/>
    <cellStyle name="60% - Accent6 11" xfId="913"/>
    <cellStyle name="60% - Accent6 12" xfId="914"/>
    <cellStyle name="60% - Accent6 13" xfId="915"/>
    <cellStyle name="60% - Accent6 14" xfId="916"/>
    <cellStyle name="60% - Accent6 2" xfId="917"/>
    <cellStyle name="60% - Accent6 2 2" xfId="918"/>
    <cellStyle name="60% - Accent6 2 3" xfId="919"/>
    <cellStyle name="60% - Accent6 3" xfId="920"/>
    <cellStyle name="60% - Accent6 4" xfId="921"/>
    <cellStyle name="60% - Accent6 5" xfId="922"/>
    <cellStyle name="60% - Accent6 6" xfId="923"/>
    <cellStyle name="60% - Accent6 7" xfId="924"/>
    <cellStyle name="60% - Accent6 8" xfId="925"/>
    <cellStyle name="60% - Accent6 9" xfId="926"/>
    <cellStyle name="9" xfId="927"/>
    <cellStyle name="Accent1" xfId="928" builtinId="29" customBuiltin="1"/>
    <cellStyle name="Accent1 10" xfId="929"/>
    <cellStyle name="Accent1 11" xfId="930"/>
    <cellStyle name="Accent1 12" xfId="931"/>
    <cellStyle name="Accent1 13" xfId="932"/>
    <cellStyle name="Accent1 14" xfId="933"/>
    <cellStyle name="Accent1 2" xfId="934"/>
    <cellStyle name="Accent1 2 2" xfId="935"/>
    <cellStyle name="Accent1 2 3" xfId="936"/>
    <cellStyle name="Accent1 3" xfId="937"/>
    <cellStyle name="Accent1 4" xfId="938"/>
    <cellStyle name="Accent1 5" xfId="939"/>
    <cellStyle name="Accent1 6" xfId="940"/>
    <cellStyle name="Accent1 7" xfId="941"/>
    <cellStyle name="Accent1 8" xfId="942"/>
    <cellStyle name="Accent1 9" xfId="943"/>
    <cellStyle name="Accent2" xfId="944" builtinId="33" customBuiltin="1"/>
    <cellStyle name="Accent2 10" xfId="945"/>
    <cellStyle name="Accent2 11" xfId="946"/>
    <cellStyle name="Accent2 12" xfId="947"/>
    <cellStyle name="Accent2 13" xfId="948"/>
    <cellStyle name="Accent2 14" xfId="949"/>
    <cellStyle name="Accent2 2" xfId="950"/>
    <cellStyle name="Accent2 2 2" xfId="951"/>
    <cellStyle name="Accent2 2 3" xfId="952"/>
    <cellStyle name="Accent2 3" xfId="953"/>
    <cellStyle name="Accent2 4" xfId="954"/>
    <cellStyle name="Accent2 5" xfId="955"/>
    <cellStyle name="Accent2 6" xfId="956"/>
    <cellStyle name="Accent2 7" xfId="957"/>
    <cellStyle name="Accent2 8" xfId="958"/>
    <cellStyle name="Accent2 9" xfId="959"/>
    <cellStyle name="Accent3" xfId="960" builtinId="37" customBuiltin="1"/>
    <cellStyle name="Accent3 10" xfId="961"/>
    <cellStyle name="Accent3 11" xfId="962"/>
    <cellStyle name="Accent3 12" xfId="963"/>
    <cellStyle name="Accent3 13" xfId="964"/>
    <cellStyle name="Accent3 14" xfId="965"/>
    <cellStyle name="Accent3 2" xfId="966"/>
    <cellStyle name="Accent3 2 2" xfId="967"/>
    <cellStyle name="Accent3 2 3" xfId="968"/>
    <cellStyle name="Accent3 3" xfId="969"/>
    <cellStyle name="Accent3 4" xfId="970"/>
    <cellStyle name="Accent3 5" xfId="971"/>
    <cellStyle name="Accent3 6" xfId="972"/>
    <cellStyle name="Accent3 7" xfId="973"/>
    <cellStyle name="Accent3 8" xfId="974"/>
    <cellStyle name="Accent3 9" xfId="975"/>
    <cellStyle name="Accent4" xfId="976" builtinId="41" customBuiltin="1"/>
    <cellStyle name="Accent4 10" xfId="977"/>
    <cellStyle name="Accent4 11" xfId="978"/>
    <cellStyle name="Accent4 12" xfId="979"/>
    <cellStyle name="Accent4 13" xfId="980"/>
    <cellStyle name="Accent4 14" xfId="981"/>
    <cellStyle name="Accent4 2" xfId="982"/>
    <cellStyle name="Accent4 2 2" xfId="983"/>
    <cellStyle name="Accent4 2 3" xfId="984"/>
    <cellStyle name="Accent4 3" xfId="985"/>
    <cellStyle name="Accent4 4" xfId="986"/>
    <cellStyle name="Accent4 5" xfId="987"/>
    <cellStyle name="Accent4 6" xfId="988"/>
    <cellStyle name="Accent4 7" xfId="989"/>
    <cellStyle name="Accent4 8" xfId="990"/>
    <cellStyle name="Accent4 9" xfId="991"/>
    <cellStyle name="Accent5" xfId="992" builtinId="45" customBuiltin="1"/>
    <cellStyle name="Accent5 10" xfId="993"/>
    <cellStyle name="Accent5 11" xfId="994"/>
    <cellStyle name="Accent5 12" xfId="995"/>
    <cellStyle name="Accent5 13" xfId="996"/>
    <cellStyle name="Accent5 14" xfId="997"/>
    <cellStyle name="Accent5 2" xfId="998"/>
    <cellStyle name="Accent5 2 2" xfId="999"/>
    <cellStyle name="Accent5 2 3" xfId="1000"/>
    <cellStyle name="Accent5 3" xfId="1001"/>
    <cellStyle name="Accent5 4" xfId="1002"/>
    <cellStyle name="Accent5 5" xfId="1003"/>
    <cellStyle name="Accent5 6" xfId="1004"/>
    <cellStyle name="Accent5 7" xfId="1005"/>
    <cellStyle name="Accent5 8" xfId="1006"/>
    <cellStyle name="Accent5 9" xfId="1007"/>
    <cellStyle name="Accent6" xfId="1008" builtinId="49" customBuiltin="1"/>
    <cellStyle name="Accent6 10" xfId="1009"/>
    <cellStyle name="Accent6 11" xfId="1010"/>
    <cellStyle name="Accent6 12" xfId="1011"/>
    <cellStyle name="Accent6 13" xfId="1012"/>
    <cellStyle name="Accent6 14" xfId="1013"/>
    <cellStyle name="Accent6 2" xfId="1014"/>
    <cellStyle name="Accent6 2 2" xfId="1015"/>
    <cellStyle name="Accent6 2 3" xfId="1016"/>
    <cellStyle name="Accent6 3" xfId="1017"/>
    <cellStyle name="Accent6 4" xfId="1018"/>
    <cellStyle name="Accent6 5" xfId="1019"/>
    <cellStyle name="Accent6 6" xfId="1020"/>
    <cellStyle name="Accent6 7" xfId="1021"/>
    <cellStyle name="Accent6 8" xfId="1022"/>
    <cellStyle name="Accent6 9" xfId="1023"/>
    <cellStyle name="ÅëÈ­ [0]_      " xfId="1024"/>
    <cellStyle name="AeE­ [0]_INQUIRY ¿?¾÷AßAø " xfId="1025"/>
    <cellStyle name="ÅëÈ­ [0]_L601CPT" xfId="1026"/>
    <cellStyle name="ÅëÈ­_      " xfId="1027"/>
    <cellStyle name="AeE­_INQUIRY ¿?¾÷AßAø " xfId="1028"/>
    <cellStyle name="ÅëÈ­_L601CPT" xfId="1029"/>
    <cellStyle name="args.style" xfId="1030"/>
    <cellStyle name="at" xfId="1031"/>
    <cellStyle name="ÄÞ¸¶ [0]_      " xfId="1032"/>
    <cellStyle name="AÞ¸¶ [0]_INQUIRY ¿?¾÷AßAø " xfId="1033"/>
    <cellStyle name="ÄÞ¸¶ [0]_L601CPT" xfId="1034"/>
    <cellStyle name="ÄÞ¸¶_      " xfId="1035"/>
    <cellStyle name="AÞ¸¶_INQUIRY ¿?¾÷AßAø " xfId="1036"/>
    <cellStyle name="ÄÞ¸¶_L601CPT" xfId="1037"/>
    <cellStyle name="AutoFormat Options" xfId="1038"/>
    <cellStyle name="Bad" xfId="1039" builtinId="27" customBuiltin="1"/>
    <cellStyle name="Bad 10" xfId="1040"/>
    <cellStyle name="Bad 11" xfId="1041"/>
    <cellStyle name="Bad 12" xfId="1042"/>
    <cellStyle name="Bad 13" xfId="1043"/>
    <cellStyle name="Bad 14" xfId="1044"/>
    <cellStyle name="Bad 2" xfId="1045"/>
    <cellStyle name="Bad 2 2" xfId="1046"/>
    <cellStyle name="Bad 2 3" xfId="1047"/>
    <cellStyle name="Bad 3" xfId="1048"/>
    <cellStyle name="Bad 4" xfId="1049"/>
    <cellStyle name="Bad 5" xfId="1050"/>
    <cellStyle name="Bad 6" xfId="1051"/>
    <cellStyle name="Bad 7" xfId="1052"/>
    <cellStyle name="Bad 8" xfId="1053"/>
    <cellStyle name="Bad 9" xfId="1054"/>
    <cellStyle name="Bangchu" xfId="1055"/>
    <cellStyle name="Body" xfId="1056"/>
    <cellStyle name="C?AØ_¿?¾÷CoE² " xfId="1057"/>
    <cellStyle name="C~1" xfId="1058"/>
    <cellStyle name="Ç¥ÁØ_      " xfId="1059"/>
    <cellStyle name="C￥AØ_¿μ¾÷CoE² " xfId="1060"/>
    <cellStyle name="Ç¥ÁØ_±¸¹Ì´ëÃ¥" xfId="1061"/>
    <cellStyle name="C￥AØ_Sheet1_¿μ¾÷CoE² " xfId="1062"/>
    <cellStyle name="Ç¥ÁØ_ÿÿÿÿÿÿ_4_ÃÑÇÕ°è " xfId="1063"/>
    <cellStyle name="Calc Currency (0)" xfId="1064"/>
    <cellStyle name="Calc Currency (2)" xfId="1065"/>
    <cellStyle name="Calc Percent (0)" xfId="1066"/>
    <cellStyle name="Calc Percent (1)" xfId="1067"/>
    <cellStyle name="Calc Percent (2)" xfId="1068"/>
    <cellStyle name="Calc Units (0)" xfId="1069"/>
    <cellStyle name="Calc Units (1)" xfId="1070"/>
    <cellStyle name="Calc Units (2)" xfId="1071"/>
    <cellStyle name="Calculation" xfId="1072" builtinId="22" customBuiltin="1"/>
    <cellStyle name="Calculation 10" xfId="1073"/>
    <cellStyle name="Calculation 11" xfId="1074"/>
    <cellStyle name="Calculation 12" xfId="1075"/>
    <cellStyle name="Calculation 13" xfId="1076"/>
    <cellStyle name="Calculation 14" xfId="1077"/>
    <cellStyle name="Calculation 2" xfId="1078"/>
    <cellStyle name="Calculation 2 2" xfId="1079"/>
    <cellStyle name="Calculation 2 3" xfId="1080"/>
    <cellStyle name="Calculation 3" xfId="1081"/>
    <cellStyle name="Calculation 4" xfId="1082"/>
    <cellStyle name="Calculation 5" xfId="1083"/>
    <cellStyle name="Calculation 6" xfId="1084"/>
    <cellStyle name="Calculation 7" xfId="1085"/>
    <cellStyle name="Calculation 8" xfId="1086"/>
    <cellStyle name="Calculation 9" xfId="1087"/>
    <cellStyle name="category" xfId="1088"/>
    <cellStyle name="Cerrency_Sheet2_XANGDAU" xfId="1089"/>
    <cellStyle name="Check Cell" xfId="1277" builtinId="23" customBuiltin="1"/>
    <cellStyle name="Check Cell 10" xfId="1278"/>
    <cellStyle name="Check Cell 11" xfId="1279"/>
    <cellStyle name="Check Cell 12" xfId="1280"/>
    <cellStyle name="Check Cell 13" xfId="1281"/>
    <cellStyle name="Check Cell 14" xfId="1282"/>
    <cellStyle name="Check Cell 2" xfId="1283"/>
    <cellStyle name="Check Cell 2 2" xfId="1284"/>
    <cellStyle name="Check Cell 2 3" xfId="1285"/>
    <cellStyle name="Check Cell 3" xfId="1286"/>
    <cellStyle name="Check Cell 4" xfId="1287"/>
    <cellStyle name="Check Cell 5" xfId="1288"/>
    <cellStyle name="Check Cell 6" xfId="1289"/>
    <cellStyle name="Check Cell 7" xfId="1290"/>
    <cellStyle name="Check Cell 8" xfId="1291"/>
    <cellStyle name="Check Cell 9" xfId="1292"/>
    <cellStyle name="Chi phÝ kh¸c_Book1" xfId="1293"/>
    <cellStyle name="Chuẩn 2" xfId="1294"/>
    <cellStyle name="Chuẩn 3" xfId="1295"/>
    <cellStyle name="Chuẩn 3 2" xfId="1296"/>
    <cellStyle name="Chuẩn 3 3" xfId="1297"/>
    <cellStyle name="Chuẩn 3 4" xfId="1298"/>
    <cellStyle name="Chuẩn 3_2d" xfId="1299"/>
    <cellStyle name="Chuẩn 5" xfId="1300"/>
    <cellStyle name="Chuẩn 6" xfId="1301"/>
    <cellStyle name="CHUONG" xfId="1302"/>
    <cellStyle name="Col Heads" xfId="1090"/>
    <cellStyle name="Comma" xfId="1091" builtinId="3"/>
    <cellStyle name="Comma  - Style1" xfId="1092"/>
    <cellStyle name="Comma  - Style2" xfId="1093"/>
    <cellStyle name="Comma  - Style3" xfId="1094"/>
    <cellStyle name="Comma  - Style4" xfId="1095"/>
    <cellStyle name="Comma  - Style5" xfId="1096"/>
    <cellStyle name="Comma  - Style6" xfId="1097"/>
    <cellStyle name="Comma  - Style7" xfId="1098"/>
    <cellStyle name="Comma  - Style8" xfId="1099"/>
    <cellStyle name="Comma [0]" xfId="2217" builtinId="6"/>
    <cellStyle name="Comma [0] 2" xfId="1100"/>
    <cellStyle name="Comma [0] 3" xfId="1101"/>
    <cellStyle name="Comma [0] 4" xfId="1102"/>
    <cellStyle name="Comma [0] 5" xfId="1103"/>
    <cellStyle name="Comma [0] 6" xfId="2211"/>
    <cellStyle name="Comma [00]" xfId="1104"/>
    <cellStyle name="Comma 10" xfId="1105"/>
    <cellStyle name="Comma 10 10 2" xfId="1106"/>
    <cellStyle name="Comma 10 10 2 2" xfId="1107"/>
    <cellStyle name="Comma 10 10 2 2 2 2" xfId="1108"/>
    <cellStyle name="Comma 10 10 2 3" xfId="1109"/>
    <cellStyle name="Comma 10 2" xfId="1110"/>
    <cellStyle name="Comma 10 3" xfId="1111"/>
    <cellStyle name="Comma 10 3 2" xfId="1112"/>
    <cellStyle name="Comma 10 3 2 2" xfId="1113"/>
    <cellStyle name="Comma 10 4" xfId="1114"/>
    <cellStyle name="Comma 11" xfId="1115"/>
    <cellStyle name="Comma 11 2" xfId="1116"/>
    <cellStyle name="Comma 12" xfId="1117"/>
    <cellStyle name="Comma 12 2" xfId="1118"/>
    <cellStyle name="Comma 12 3" xfId="1119"/>
    <cellStyle name="Comma 13" xfId="1120"/>
    <cellStyle name="Comma 13 2" xfId="1121"/>
    <cellStyle name="Comma 14" xfId="1122"/>
    <cellStyle name="Comma 14 2" xfId="1123"/>
    <cellStyle name="Comma 15" xfId="1124"/>
    <cellStyle name="Comma 15 2" xfId="1125"/>
    <cellStyle name="Comma 16" xfId="1126"/>
    <cellStyle name="Comma 16 2" xfId="1127"/>
    <cellStyle name="Comma 17" xfId="1128"/>
    <cellStyle name="Comma 18" xfId="1129"/>
    <cellStyle name="Comma 19" xfId="1130"/>
    <cellStyle name="Comma 2" xfId="1131"/>
    <cellStyle name="Comma 2 10" xfId="1132"/>
    <cellStyle name="Comma 2 11" xfId="1133"/>
    <cellStyle name="Comma 2 12" xfId="1134"/>
    <cellStyle name="Comma 2 13" xfId="1135"/>
    <cellStyle name="Comma 2 14" xfId="1136"/>
    <cellStyle name="Comma 2 15" xfId="1137"/>
    <cellStyle name="Comma 2 2" xfId="1138"/>
    <cellStyle name="Comma 2 2 10" xfId="1139"/>
    <cellStyle name="Comma 2 2 11" xfId="1140"/>
    <cellStyle name="Comma 2 2 12" xfId="1141"/>
    <cellStyle name="Comma 2 2 13" xfId="1142"/>
    <cellStyle name="Comma 2 2 14" xfId="1143"/>
    <cellStyle name="Comma 2 2 15" xfId="1144"/>
    <cellStyle name="Comma 2 2 16" xfId="1145"/>
    <cellStyle name="Comma 2 2 2" xfId="1146"/>
    <cellStyle name="Comma 2 2 2 2" xfId="1147"/>
    <cellStyle name="Comma 2 2 2 2 2 2" xfId="1148"/>
    <cellStyle name="Comma 2 2 3" xfId="1149"/>
    <cellStyle name="Comma 2 2 4" xfId="1150"/>
    <cellStyle name="Comma 2 2 5" xfId="1151"/>
    <cellStyle name="Comma 2 2 6" xfId="1152"/>
    <cellStyle name="Comma 2 2 7" xfId="1153"/>
    <cellStyle name="Comma 2 2 8" xfId="1154"/>
    <cellStyle name="Comma 2 2 9" xfId="1155"/>
    <cellStyle name="Comma 2 3" xfId="1156"/>
    <cellStyle name="Comma 2 3 2" xfId="1157"/>
    <cellStyle name="Comma 2 3 21" xfId="2212"/>
    <cellStyle name="Comma 2 3 3" xfId="1158"/>
    <cellStyle name="Comma 2 4" xfId="1159"/>
    <cellStyle name="Comma 2 4 2" xfId="1160"/>
    <cellStyle name="Comma 2 5" xfId="1161"/>
    <cellStyle name="Comma 2 5 3 2" xfId="1162"/>
    <cellStyle name="Comma 2 6" xfId="1163"/>
    <cellStyle name="Comma 2 7" xfId="1164"/>
    <cellStyle name="Comma 2 8" xfId="1165"/>
    <cellStyle name="Comma 2 9" xfId="1166"/>
    <cellStyle name="Comma 2_1.KH gõ lại KH 2015 lam BC 135 Phat hanh" xfId="1167"/>
    <cellStyle name="Comma 20" xfId="1168"/>
    <cellStyle name="Comma 21" xfId="1169"/>
    <cellStyle name="Comma 22" xfId="1170"/>
    <cellStyle name="Comma 23" xfId="1171"/>
    <cellStyle name="Comma 24" xfId="1172"/>
    <cellStyle name="Comma 25" xfId="1173"/>
    <cellStyle name="Comma 26" xfId="1174"/>
    <cellStyle name="Comma 27" xfId="1175"/>
    <cellStyle name="Comma 28" xfId="1176"/>
    <cellStyle name="Comma 29" xfId="1177"/>
    <cellStyle name="Comma 3" xfId="1178"/>
    <cellStyle name="Comma 3 2" xfId="1179"/>
    <cellStyle name="Comma 3 2 2" xfId="1180"/>
    <cellStyle name="Comma 3 2 3" xfId="1181"/>
    <cellStyle name="Comma 3 3" xfId="1182"/>
    <cellStyle name="Comma 3 3 2" xfId="1183"/>
    <cellStyle name="Comma 3 3 3" xfId="1184"/>
    <cellStyle name="Comma 3 4" xfId="1185"/>
    <cellStyle name="Comma 3 5" xfId="1186"/>
    <cellStyle name="Comma 3 6" xfId="1187"/>
    <cellStyle name="Comma 3 7" xfId="1188"/>
    <cellStyle name="Comma 3_Quyet dinh giao 2014" xfId="1189"/>
    <cellStyle name="Comma 30" xfId="1190"/>
    <cellStyle name="Comma 31" xfId="1191"/>
    <cellStyle name="Comma 32" xfId="1192"/>
    <cellStyle name="Comma 33" xfId="1193"/>
    <cellStyle name="Comma 34" xfId="1194"/>
    <cellStyle name="Comma 35" xfId="1195"/>
    <cellStyle name="Comma 36" xfId="1196"/>
    <cellStyle name="Comma 37" xfId="1197"/>
    <cellStyle name="Comma 38" xfId="1198"/>
    <cellStyle name="Comma 39" xfId="1199"/>
    <cellStyle name="Comma 4" xfId="1200"/>
    <cellStyle name="Comma 4 2" xfId="1201"/>
    <cellStyle name="Comma 4 2 2" xfId="1202"/>
    <cellStyle name="Comma 4 3" xfId="1203"/>
    <cellStyle name="Comma 4 3 2" xfId="1204"/>
    <cellStyle name="Comma 4 4" xfId="1205"/>
    <cellStyle name="Comma 4 5" xfId="1206"/>
    <cellStyle name="Comma 40" xfId="1207"/>
    <cellStyle name="Comma 41" xfId="1208"/>
    <cellStyle name="Comma 42" xfId="1209"/>
    <cellStyle name="Comma 43" xfId="1210"/>
    <cellStyle name="Comma 44" xfId="1211"/>
    <cellStyle name="Comma 45" xfId="1212"/>
    <cellStyle name="Comma 46" xfId="1213"/>
    <cellStyle name="Comma 47" xfId="1214"/>
    <cellStyle name="Comma 48" xfId="1215"/>
    <cellStyle name="Comma 49" xfId="1216"/>
    <cellStyle name="Comma 5" xfId="1217"/>
    <cellStyle name="Comma 5 2" xfId="1218"/>
    <cellStyle name="Comma 50" xfId="1219"/>
    <cellStyle name="Comma 51" xfId="1220"/>
    <cellStyle name="Comma 52" xfId="1221"/>
    <cellStyle name="Comma 53" xfId="1222"/>
    <cellStyle name="Comma 54" xfId="1223"/>
    <cellStyle name="Comma 55" xfId="1224"/>
    <cellStyle name="Comma 56" xfId="1225"/>
    <cellStyle name="Comma 57" xfId="1226"/>
    <cellStyle name="Comma 58" xfId="1227"/>
    <cellStyle name="Comma 59" xfId="1228"/>
    <cellStyle name="Comma 6" xfId="1229"/>
    <cellStyle name="Comma 6 2" xfId="1230"/>
    <cellStyle name="Comma 6 3" xfId="1231"/>
    <cellStyle name="Comma 6 4" xfId="1232"/>
    <cellStyle name="Comma 6_BIEU CHI TIEU, NGUYEN TAC PHAN BO" xfId="1233"/>
    <cellStyle name="Comma 60" xfId="1234"/>
    <cellStyle name="Comma 61" xfId="1235"/>
    <cellStyle name="Comma 62" xfId="1236"/>
    <cellStyle name="Comma 63" xfId="1237"/>
    <cellStyle name="Comma 64" xfId="1238"/>
    <cellStyle name="Comma 65" xfId="1239"/>
    <cellStyle name="Comma 66" xfId="1240"/>
    <cellStyle name="Comma 67" xfId="1241"/>
    <cellStyle name="Comma 68" xfId="1242"/>
    <cellStyle name="Comma 69" xfId="1243"/>
    <cellStyle name="Comma 7" xfId="1244"/>
    <cellStyle name="Comma 7 2" xfId="1245"/>
    <cellStyle name="Comma 7 3" xfId="1246"/>
    <cellStyle name="Comma 7 4" xfId="2220"/>
    <cellStyle name="Comma 70" xfId="1247"/>
    <cellStyle name="Comma 71" xfId="1248"/>
    <cellStyle name="Comma 72" xfId="1249"/>
    <cellStyle name="Comma 73" xfId="1250"/>
    <cellStyle name="Comma 74" xfId="1251"/>
    <cellStyle name="Comma 75" xfId="1252"/>
    <cellStyle name="Comma 76" xfId="2210"/>
    <cellStyle name="Comma 77" xfId="2219"/>
    <cellStyle name="Comma 78" xfId="2222"/>
    <cellStyle name="Comma 8" xfId="1253"/>
    <cellStyle name="Comma 8 2" xfId="1254"/>
    <cellStyle name="Comma 8 3" xfId="1255"/>
    <cellStyle name="Comma 9" xfId="1256"/>
    <cellStyle name="Comma 9 2" xfId="1257"/>
    <cellStyle name="Comma 9 3" xfId="1258"/>
    <cellStyle name="comma zerodec" xfId="1259"/>
    <cellStyle name="Comma,0" xfId="1260"/>
    <cellStyle name="Comma,1" xfId="1261"/>
    <cellStyle name="Comma,2" xfId="1262"/>
    <cellStyle name="Comma0" xfId="1263"/>
    <cellStyle name="cong" xfId="1264"/>
    <cellStyle name="Copied" xfId="1265"/>
    <cellStyle name="COST1" xfId="1266"/>
    <cellStyle name="Cࡵrrency_Sheet1_PRODUCTĠ" xfId="1267"/>
    <cellStyle name="Currency [00]" xfId="1268"/>
    <cellStyle name="Currency 2" xfId="1269"/>
    <cellStyle name="Currency 2 2" xfId="1270"/>
    <cellStyle name="Currency 2 3" xfId="1271"/>
    <cellStyle name="Currency 3" xfId="1272"/>
    <cellStyle name="Currency,0" xfId="1273"/>
    <cellStyle name="Currency,2" xfId="1274"/>
    <cellStyle name="Currency0" xfId="1275"/>
    <cellStyle name="Currency1" xfId="1276"/>
    <cellStyle name="D1" xfId="1303"/>
    <cellStyle name="Dan" xfId="1304"/>
    <cellStyle name="Date" xfId="1305"/>
    <cellStyle name="Date Short" xfId="1306"/>
    <cellStyle name="Date_Book1" xfId="1307"/>
    <cellStyle name="Dấu phảy 2" xfId="1309"/>
    <cellStyle name="Dấu phảy 3" xfId="1310"/>
    <cellStyle name="Dấu phảy 5" xfId="1311"/>
    <cellStyle name="Dấu phảy 6" xfId="1312"/>
    <cellStyle name="Dấu phảy 7" xfId="1313"/>
    <cellStyle name="Dấu_phảy 3" xfId="1314"/>
    <cellStyle name="daude" xfId="1308"/>
    <cellStyle name="Dezimal [0]_35ERI8T2gbIEMixb4v26icuOo" xfId="1315"/>
    <cellStyle name="Dezimal_35ERI8T2gbIEMixb4v26icuOo" xfId="1316"/>
    <cellStyle name="Dg" xfId="1317"/>
    <cellStyle name="Dgia" xfId="1318"/>
    <cellStyle name="Dollar (zero dec)" xfId="1319"/>
    <cellStyle name="Don gia" xfId="1320"/>
    <cellStyle name="Dung" xfId="1321"/>
    <cellStyle name="Dziesi?tny [0]_Invoices2001Slovakia" xfId="1322"/>
    <cellStyle name="Dziesi?tny_Invoices2001Slovakia" xfId="1323"/>
    <cellStyle name="Dziesietny [0]_Invoices2001Slovakia" xfId="1324"/>
    <cellStyle name="Dziesiętny [0]_Invoices2001Slovakia" xfId="1325"/>
    <cellStyle name="Dziesietny [0]_Invoices2001Slovakia_01_Nha so 1_Dien" xfId="1326"/>
    <cellStyle name="Dziesiętny [0]_Invoices2001Slovakia_01_Nha so 1_Dien" xfId="1327"/>
    <cellStyle name="Dziesietny [0]_Invoices2001Slovakia_10_Nha so 10_Dien1" xfId="1328"/>
    <cellStyle name="Dziesiętny [0]_Invoices2001Slovakia_10_Nha so 10_Dien1" xfId="1329"/>
    <cellStyle name="Dziesietny [0]_Invoices2001Slovakia_Bieu bao cao von TPCP gd 2003-2010(18.5)" xfId="1330"/>
    <cellStyle name="Dziesiętny [0]_Invoices2001Slovakia_Book1" xfId="1331"/>
    <cellStyle name="Dziesietny [0]_Invoices2001Slovakia_Book1_1" xfId="1332"/>
    <cellStyle name="Dziesiętny [0]_Invoices2001Slovakia_Book1_1" xfId="1333"/>
    <cellStyle name="Dziesietny [0]_Invoices2001Slovakia_Book1_1_Book1" xfId="1334"/>
    <cellStyle name="Dziesiętny [0]_Invoices2001Slovakia_Book1_1_Book1" xfId="1335"/>
    <cellStyle name="Dziesietny [0]_Invoices2001Slovakia_Book1_2" xfId="1336"/>
    <cellStyle name="Dziesiętny [0]_Invoices2001Slovakia_Book1_2" xfId="1337"/>
    <cellStyle name="Dziesietny [0]_Invoices2001Slovakia_Book1_Nhu cau von ung truoc 2011 Tha h Hoa + Nge An gui TW" xfId="1338"/>
    <cellStyle name="Dziesiętny [0]_Invoices2001Slovakia_Book1_Nhu cau von ung truoc 2011 Tha h Hoa + Nge An gui TW" xfId="1339"/>
    <cellStyle name="Dziesietny [0]_Invoices2001Slovakia_Book1_Tong hop Cac tuyen(9-1-06)" xfId="1340"/>
    <cellStyle name="Dziesiętny [0]_Invoices2001Slovakia_Book1_Tong hop Cac tuyen(9-1-06)" xfId="1341"/>
    <cellStyle name="Dziesietny [0]_Invoices2001Slovakia_Book1_ung truoc 2011 NSTW Thanh Hoa + Nge An gui Thu 12-5" xfId="1342"/>
    <cellStyle name="Dziesiętny [0]_Invoices2001Slovakia_Book1_ung truoc 2011 NSTW Thanh Hoa + Nge An gui Thu 12-5" xfId="1343"/>
    <cellStyle name="Dziesietny [0]_Invoices2001Slovakia_d-uong+TDT" xfId="1344"/>
    <cellStyle name="Dziesiętny [0]_Invoices2001Slovakia_Nhµ ®Ó xe" xfId="1345"/>
    <cellStyle name="Dziesietny [0]_Invoices2001Slovakia_Nha bao ve(28-7-05)" xfId="1346"/>
    <cellStyle name="Dziesiętny [0]_Invoices2001Slovakia_Nha bao ve(28-7-05)" xfId="1347"/>
    <cellStyle name="Dziesietny [0]_Invoices2001Slovakia_NHA de xe nguyen du" xfId="1348"/>
    <cellStyle name="Dziesiętny [0]_Invoices2001Slovakia_NHA de xe nguyen du" xfId="1349"/>
    <cellStyle name="Dziesietny [0]_Invoices2001Slovakia_Nhalamviec VTC(25-1-05)" xfId="1350"/>
    <cellStyle name="Dziesiętny [0]_Invoices2001Slovakia_Nhalamviec VTC(25-1-05)" xfId="1351"/>
    <cellStyle name="Dziesietny [0]_Invoices2001Slovakia_Nhu cau von ung truoc 2011 Tha h Hoa + Nge An gui TW" xfId="1352"/>
    <cellStyle name="Dziesiętny [0]_Invoices2001Slovakia_TDT KHANH HOA" xfId="1353"/>
    <cellStyle name="Dziesietny [0]_Invoices2001Slovakia_TDT KHANH HOA_Tong hop Cac tuyen(9-1-06)" xfId="1354"/>
    <cellStyle name="Dziesiętny [0]_Invoices2001Slovakia_TDT KHANH HOA_Tong hop Cac tuyen(9-1-06)" xfId="1355"/>
    <cellStyle name="Dziesietny [0]_Invoices2001Slovakia_TDT quangngai" xfId="1356"/>
    <cellStyle name="Dziesiętny [0]_Invoices2001Slovakia_TDT quangngai" xfId="1357"/>
    <cellStyle name="Dziesietny [0]_Invoices2001Slovakia_TMDT(10-5-06)" xfId="1358"/>
    <cellStyle name="Dziesietny_Invoices2001Slovakia" xfId="1359"/>
    <cellStyle name="Dziesiętny_Invoices2001Slovakia" xfId="1360"/>
    <cellStyle name="Dziesietny_Invoices2001Slovakia_01_Nha so 1_Dien" xfId="1361"/>
    <cellStyle name="Dziesiętny_Invoices2001Slovakia_01_Nha so 1_Dien" xfId="1362"/>
    <cellStyle name="Dziesietny_Invoices2001Slovakia_10_Nha so 10_Dien1" xfId="1363"/>
    <cellStyle name="Dziesiętny_Invoices2001Slovakia_10_Nha so 10_Dien1" xfId="1364"/>
    <cellStyle name="Dziesietny_Invoices2001Slovakia_Bieu bao cao von TPCP gd 2003-2010(18.5)" xfId="1365"/>
    <cellStyle name="Dziesiętny_Invoices2001Slovakia_Book1" xfId="1366"/>
    <cellStyle name="Dziesietny_Invoices2001Slovakia_Book1_1" xfId="1367"/>
    <cellStyle name="Dziesiętny_Invoices2001Slovakia_Book1_1" xfId="1368"/>
    <cellStyle name="Dziesietny_Invoices2001Slovakia_Book1_1_Book1" xfId="1369"/>
    <cellStyle name="Dziesiętny_Invoices2001Slovakia_Book1_1_Book1" xfId="1370"/>
    <cellStyle name="Dziesietny_Invoices2001Slovakia_Book1_2" xfId="1371"/>
    <cellStyle name="Dziesiętny_Invoices2001Slovakia_Book1_2" xfId="1372"/>
    <cellStyle name="Dziesietny_Invoices2001Slovakia_Book1_Nhu cau von ung truoc 2011 Tha h Hoa + Nge An gui TW" xfId="1373"/>
    <cellStyle name="Dziesiętny_Invoices2001Slovakia_Book1_Nhu cau von ung truoc 2011 Tha h Hoa + Nge An gui TW" xfId="1374"/>
    <cellStyle name="Dziesietny_Invoices2001Slovakia_Book1_Tong hop Cac tuyen(9-1-06)" xfId="1375"/>
    <cellStyle name="Dziesiętny_Invoices2001Slovakia_Book1_Tong hop Cac tuyen(9-1-06)" xfId="1376"/>
    <cellStyle name="Dziesietny_Invoices2001Slovakia_Book1_ung truoc 2011 NSTW Thanh Hoa + Nge An gui Thu 12-5" xfId="1377"/>
    <cellStyle name="Dziesiętny_Invoices2001Slovakia_Book1_ung truoc 2011 NSTW Thanh Hoa + Nge An gui Thu 12-5" xfId="1378"/>
    <cellStyle name="Dziesietny_Invoices2001Slovakia_d-uong+TDT" xfId="1379"/>
    <cellStyle name="Dziesiętny_Invoices2001Slovakia_Nhµ ®Ó xe" xfId="1380"/>
    <cellStyle name="Dziesietny_Invoices2001Slovakia_Nha bao ve(28-7-05)" xfId="1381"/>
    <cellStyle name="Dziesiętny_Invoices2001Slovakia_Nha bao ve(28-7-05)" xfId="1382"/>
    <cellStyle name="Dziesietny_Invoices2001Slovakia_NHA de xe nguyen du" xfId="1383"/>
    <cellStyle name="Dziesiętny_Invoices2001Slovakia_NHA de xe nguyen du" xfId="1384"/>
    <cellStyle name="Dziesietny_Invoices2001Slovakia_Nhalamviec VTC(25-1-05)" xfId="1385"/>
    <cellStyle name="Dziesiętny_Invoices2001Slovakia_Nhalamviec VTC(25-1-05)" xfId="1386"/>
    <cellStyle name="Dziesietny_Invoices2001Slovakia_Nhu cau von ung truoc 2011 Tha h Hoa + Nge An gui TW" xfId="1387"/>
    <cellStyle name="Dziesiętny_Invoices2001Slovakia_TDT KHANH HOA" xfId="1388"/>
    <cellStyle name="Dziesietny_Invoices2001Slovakia_TDT KHANH HOA_Tong hop Cac tuyen(9-1-06)" xfId="1389"/>
    <cellStyle name="Dziesiętny_Invoices2001Slovakia_TDT KHANH HOA_Tong hop Cac tuyen(9-1-06)" xfId="1390"/>
    <cellStyle name="Dziesietny_Invoices2001Slovakia_TDT quangngai" xfId="1391"/>
    <cellStyle name="Dziesiętny_Invoices2001Slovakia_TDT quangngai" xfId="1392"/>
    <cellStyle name="Dziesietny_Invoices2001Slovakia_TMDT(10-5-06)" xfId="1393"/>
    <cellStyle name="e" xfId="1394"/>
    <cellStyle name="E&amp;Y House" xfId="1395"/>
    <cellStyle name="Enter Currency (0)" xfId="1396"/>
    <cellStyle name="Enter Currency (2)" xfId="1397"/>
    <cellStyle name="Enter Units (0)" xfId="1398"/>
    <cellStyle name="Enter Units (1)" xfId="1399"/>
    <cellStyle name="Enter Units (2)" xfId="1400"/>
    <cellStyle name="Entered" xfId="1401"/>
    <cellStyle name="Euro" xfId="1402"/>
    <cellStyle name="Explanatory Text" xfId="1403" builtinId="53" customBuiltin="1"/>
    <cellStyle name="Explanatory Text 10" xfId="1404"/>
    <cellStyle name="Explanatory Text 11" xfId="1405"/>
    <cellStyle name="Explanatory Text 12" xfId="1406"/>
    <cellStyle name="Explanatory Text 13" xfId="1407"/>
    <cellStyle name="Explanatory Text 14" xfId="1408"/>
    <cellStyle name="Explanatory Text 2" xfId="1409"/>
    <cellStyle name="Explanatory Text 2 2" xfId="1410"/>
    <cellStyle name="Explanatory Text 2 3" xfId="1411"/>
    <cellStyle name="Explanatory Text 3" xfId="1412"/>
    <cellStyle name="Explanatory Text 4" xfId="1413"/>
    <cellStyle name="Explanatory Text 5" xfId="1414"/>
    <cellStyle name="Explanatory Text 6" xfId="1415"/>
    <cellStyle name="Explanatory Text 7" xfId="1416"/>
    <cellStyle name="Explanatory Text 8" xfId="1417"/>
    <cellStyle name="Explanatory Text 9" xfId="1418"/>
    <cellStyle name="f" xfId="1419"/>
    <cellStyle name="f_Danhmuc_Quyhoach2009 2" xfId="1420"/>
    <cellStyle name="Fixed" xfId="1421"/>
    <cellStyle name="Font Britannic16" xfId="1422"/>
    <cellStyle name="Font Britannic18" xfId="1423"/>
    <cellStyle name="Font CenturyCond 18" xfId="1424"/>
    <cellStyle name="Font Cond20" xfId="1425"/>
    <cellStyle name="Font LucidaSans16" xfId="1426"/>
    <cellStyle name="Font NewCenturyCond18" xfId="1427"/>
    <cellStyle name="Font Ottawa14" xfId="1428"/>
    <cellStyle name="Font Ottawa16" xfId="1429"/>
    <cellStyle name="gia" xfId="1448"/>
    <cellStyle name="GIA-MOI" xfId="1449"/>
    <cellStyle name="Good" xfId="1430" builtinId="26" customBuiltin="1"/>
    <cellStyle name="Good 10" xfId="1431"/>
    <cellStyle name="Good 11" xfId="1432"/>
    <cellStyle name="Good 12" xfId="1433"/>
    <cellStyle name="Good 13" xfId="1434"/>
    <cellStyle name="Good 14" xfId="1435"/>
    <cellStyle name="Good 2" xfId="1436"/>
    <cellStyle name="Good 2 2" xfId="1437"/>
    <cellStyle name="Good 2 3" xfId="1438"/>
    <cellStyle name="Good 3" xfId="1439"/>
    <cellStyle name="Good 4" xfId="1440"/>
    <cellStyle name="Good 5" xfId="1441"/>
    <cellStyle name="Good 6" xfId="1442"/>
    <cellStyle name="Good 7" xfId="1443"/>
    <cellStyle name="Good 8" xfId="1444"/>
    <cellStyle name="Good 9" xfId="1445"/>
    <cellStyle name="Grey" xfId="1446"/>
    <cellStyle name="Group" xfId="1447"/>
    <cellStyle name="H" xfId="1450"/>
    <cellStyle name="ha" xfId="1451"/>
    <cellStyle name="Head 1" xfId="1452"/>
    <cellStyle name="HEADER" xfId="1453"/>
    <cellStyle name="Header1" xfId="1454"/>
    <cellStyle name="Header2" xfId="1455"/>
    <cellStyle name="Heading" xfId="1456"/>
    <cellStyle name="Heading 1" xfId="1457" builtinId="16" customBuiltin="1"/>
    <cellStyle name="Heading 1 10" xfId="1458"/>
    <cellStyle name="Heading 1 11" xfId="1459"/>
    <cellStyle name="Heading 1 12" xfId="1460"/>
    <cellStyle name="Heading 1 13" xfId="1461"/>
    <cellStyle name="Heading 1 14" xfId="1462"/>
    <cellStyle name="Heading 1 2" xfId="1463"/>
    <cellStyle name="Heading 1 2 2" xfId="1464"/>
    <cellStyle name="Heading 1 2 3" xfId="1465"/>
    <cellStyle name="Heading 1 3" xfId="1466"/>
    <cellStyle name="Heading 1 4" xfId="1467"/>
    <cellStyle name="Heading 1 5" xfId="1468"/>
    <cellStyle name="Heading 1 6" xfId="1469"/>
    <cellStyle name="Heading 1 7" xfId="1470"/>
    <cellStyle name="Heading 1 8" xfId="1471"/>
    <cellStyle name="Heading 1 9" xfId="1472"/>
    <cellStyle name="Heading 2" xfId="1473" builtinId="17" customBuiltin="1"/>
    <cellStyle name="Heading 2 10" xfId="1474"/>
    <cellStyle name="Heading 2 11" xfId="1475"/>
    <cellStyle name="Heading 2 12" xfId="1476"/>
    <cellStyle name="Heading 2 13" xfId="1477"/>
    <cellStyle name="Heading 2 14" xfId="1478"/>
    <cellStyle name="Heading 2 2" xfId="1479"/>
    <cellStyle name="Heading 2 2 2" xfId="1480"/>
    <cellStyle name="Heading 2 2 3" xfId="1481"/>
    <cellStyle name="Heading 2 3" xfId="1482"/>
    <cellStyle name="Heading 2 4" xfId="1483"/>
    <cellStyle name="Heading 2 5" xfId="1484"/>
    <cellStyle name="Heading 2 6" xfId="1485"/>
    <cellStyle name="Heading 2 7" xfId="1486"/>
    <cellStyle name="Heading 2 8" xfId="1487"/>
    <cellStyle name="Heading 2 9" xfId="1488"/>
    <cellStyle name="Heading 3" xfId="1489" builtinId="18" customBuiltin="1"/>
    <cellStyle name="Heading 3 10" xfId="1490"/>
    <cellStyle name="Heading 3 11" xfId="1491"/>
    <cellStyle name="Heading 3 12" xfId="1492"/>
    <cellStyle name="Heading 3 13" xfId="1493"/>
    <cellStyle name="Heading 3 14" xfId="1494"/>
    <cellStyle name="Heading 3 2" xfId="1495"/>
    <cellStyle name="Heading 3 2 2" xfId="1496"/>
    <cellStyle name="Heading 3 2 3" xfId="1497"/>
    <cellStyle name="Heading 3 3" xfId="1498"/>
    <cellStyle name="Heading 3 4" xfId="1499"/>
    <cellStyle name="Heading 3 5" xfId="1500"/>
    <cellStyle name="Heading 3 6" xfId="1501"/>
    <cellStyle name="Heading 3 7" xfId="1502"/>
    <cellStyle name="Heading 3 8" xfId="1503"/>
    <cellStyle name="Heading 3 9" xfId="1504"/>
    <cellStyle name="Heading 4" xfId="1505" builtinId="19" customBuiltin="1"/>
    <cellStyle name="Heading 4 10" xfId="1506"/>
    <cellStyle name="Heading 4 11" xfId="1507"/>
    <cellStyle name="Heading 4 12" xfId="1508"/>
    <cellStyle name="Heading 4 13" xfId="1509"/>
    <cellStyle name="Heading 4 14" xfId="1510"/>
    <cellStyle name="Heading 4 2" xfId="1511"/>
    <cellStyle name="Heading 4 2 2" xfId="1512"/>
    <cellStyle name="Heading 4 2 3" xfId="1513"/>
    <cellStyle name="Heading 4 3" xfId="1514"/>
    <cellStyle name="Heading 4 4" xfId="1515"/>
    <cellStyle name="Heading 4 5" xfId="1516"/>
    <cellStyle name="Heading 4 6" xfId="1517"/>
    <cellStyle name="Heading 4 7" xfId="1518"/>
    <cellStyle name="Heading 4 8" xfId="1519"/>
    <cellStyle name="Heading 4 9" xfId="1520"/>
    <cellStyle name="Heading1" xfId="1521"/>
    <cellStyle name="Heading2" xfId="1522"/>
    <cellStyle name="HEADINGS" xfId="1523"/>
    <cellStyle name="HEADINGSTOP" xfId="1524"/>
    <cellStyle name="headoption" xfId="1525"/>
    <cellStyle name="Hoa-Scholl" xfId="1526"/>
    <cellStyle name="HUY" xfId="1527"/>
    <cellStyle name="i phÝ kh¸c_B¶ng 2" xfId="1528"/>
    <cellStyle name="I.3" xfId="1529"/>
    <cellStyle name="i·0" xfId="1530"/>
    <cellStyle name="ï-¾È»ê_BiÓu TB" xfId="1531"/>
    <cellStyle name="Indent" xfId="1532"/>
    <cellStyle name="Input" xfId="1533" builtinId="20" customBuiltin="1"/>
    <cellStyle name="Input [yellow]" xfId="1534"/>
    <cellStyle name="Input 10" xfId="1535"/>
    <cellStyle name="Input 11" xfId="1536"/>
    <cellStyle name="Input 12" xfId="1537"/>
    <cellStyle name="Input 13" xfId="1538"/>
    <cellStyle name="Input 14" xfId="1539"/>
    <cellStyle name="Input 2" xfId="1540"/>
    <cellStyle name="Input 2 2" xfId="1541"/>
    <cellStyle name="Input 2 3" xfId="1542"/>
    <cellStyle name="Input 3" xfId="1543"/>
    <cellStyle name="Input 4" xfId="1544"/>
    <cellStyle name="Input 5" xfId="1545"/>
    <cellStyle name="Input 6" xfId="1546"/>
    <cellStyle name="Input 7" xfId="1547"/>
    <cellStyle name="Input 8" xfId="1548"/>
    <cellStyle name="Input 9" xfId="1549"/>
    <cellStyle name="Input Cells" xfId="1550"/>
    <cellStyle name="k_TONG HOP KINH PHI" xfId="1551"/>
    <cellStyle name="k_ÿÿÿÿÿ" xfId="1552"/>
    <cellStyle name="k_ÿÿÿÿÿ_1" xfId="1553"/>
    <cellStyle name="k_ÿÿÿÿÿ_2" xfId="1554"/>
    <cellStyle name="kh¸c_Bang Chi tieu" xfId="1557"/>
    <cellStyle name="khanh" xfId="1558"/>
    <cellStyle name="khung" xfId="1559"/>
    <cellStyle name="kien1" xfId="1555"/>
    <cellStyle name="KLBXUNG" xfId="1556"/>
    <cellStyle name="Ledger 17 x 11 in" xfId="1560"/>
    <cellStyle name="Ledger 17 x 11 in 2" xfId="1561"/>
    <cellStyle name="Ledger 17 x 11 in 5" xfId="1562"/>
    <cellStyle name="Ledger 17 x 11 in_Bang TH dang ky KHXD duong GTNT 2016 (20_1_16) Lay y kien TC KHDT - Copy" xfId="1563"/>
    <cellStyle name="left" xfId="1564"/>
    <cellStyle name="Link Currency (0)" xfId="1565"/>
    <cellStyle name="Link Currency (2)" xfId="1566"/>
    <cellStyle name="Link Units (0)" xfId="1567"/>
    <cellStyle name="Link Units (1)" xfId="1568"/>
    <cellStyle name="Link Units (2)" xfId="1569"/>
    <cellStyle name="Linked Cell" xfId="1570" builtinId="24" customBuiltin="1"/>
    <cellStyle name="Linked Cell 10" xfId="1571"/>
    <cellStyle name="Linked Cell 11" xfId="1572"/>
    <cellStyle name="Linked Cell 12" xfId="1573"/>
    <cellStyle name="Linked Cell 13" xfId="1574"/>
    <cellStyle name="Linked Cell 14" xfId="1575"/>
    <cellStyle name="Linked Cell 2" xfId="1576"/>
    <cellStyle name="Linked Cell 2 2" xfId="1577"/>
    <cellStyle name="Linked Cell 2 3" xfId="1578"/>
    <cellStyle name="Linked Cell 3" xfId="1579"/>
    <cellStyle name="Linked Cell 4" xfId="1580"/>
    <cellStyle name="Linked Cell 5" xfId="1581"/>
    <cellStyle name="Linked Cell 6" xfId="1582"/>
    <cellStyle name="Linked Cell 7" xfId="1583"/>
    <cellStyle name="Linked Cell 8" xfId="1584"/>
    <cellStyle name="Linked Cell 9" xfId="1585"/>
    <cellStyle name="Linked Cells" xfId="1586"/>
    <cellStyle name="MAU" xfId="1587"/>
    <cellStyle name="Millares [0]_2AV_M_M " xfId="1588"/>
    <cellStyle name="Millares_2AV_M_M " xfId="1589"/>
    <cellStyle name="Milliers [0]_      " xfId="1590"/>
    <cellStyle name="Milliers_      " xfId="1591"/>
    <cellStyle name="Môc" xfId="1600"/>
    <cellStyle name="Model" xfId="1592"/>
    <cellStyle name="moi" xfId="1593"/>
    <cellStyle name="Mon?aire [0]_      " xfId="1594"/>
    <cellStyle name="Mon?aire_      " xfId="1595"/>
    <cellStyle name="Moneda [0]_2AV_M_M " xfId="1596"/>
    <cellStyle name="Moneda_2AV_M_M " xfId="1597"/>
    <cellStyle name="Monétaire [0]_      " xfId="1598"/>
    <cellStyle name="Monétaire_      " xfId="1599"/>
    <cellStyle name="n" xfId="1601"/>
    <cellStyle name="Neutral" xfId="1602" builtinId="28" customBuiltin="1"/>
    <cellStyle name="Neutral 10" xfId="1603"/>
    <cellStyle name="Neutral 11" xfId="1604"/>
    <cellStyle name="Neutral 12" xfId="1605"/>
    <cellStyle name="Neutral 13" xfId="1606"/>
    <cellStyle name="Neutral 14" xfId="1607"/>
    <cellStyle name="Neutral 2" xfId="1608"/>
    <cellStyle name="Neutral 2 2" xfId="1609"/>
    <cellStyle name="Neutral 2 3" xfId="1610"/>
    <cellStyle name="Neutral 3" xfId="1611"/>
    <cellStyle name="Neutral 4" xfId="1612"/>
    <cellStyle name="Neutral 5" xfId="1613"/>
    <cellStyle name="Neutral 6" xfId="1614"/>
    <cellStyle name="Neutral 7" xfId="1615"/>
    <cellStyle name="Neutral 8" xfId="1616"/>
    <cellStyle name="Neutral 9" xfId="1617"/>
    <cellStyle name="New" xfId="1618"/>
    <cellStyle name="New Times Roman" xfId="1619"/>
    <cellStyle name="nga" xfId="1765"/>
    <cellStyle name="no dec" xfId="1620"/>
    <cellStyle name="ÑONVÒ" xfId="1621"/>
    <cellStyle name="Normal" xfId="0" builtinId="0"/>
    <cellStyle name="Normal - Style1" xfId="1622"/>
    <cellStyle name="Normal - 유형1" xfId="1623"/>
    <cellStyle name="Normal 10" xfId="1624"/>
    <cellStyle name="Normal 10 2" xfId="1625"/>
    <cellStyle name="Normal 11" xfId="1626"/>
    <cellStyle name="Normal 11 2" xfId="1627"/>
    <cellStyle name="Normal 11 3" xfId="1628"/>
    <cellStyle name="Normal 11_BIEU CHI TIEU, NGUYEN TAC PHAN BO" xfId="1629"/>
    <cellStyle name="Normal 12" xfId="1630"/>
    <cellStyle name="Normal 12 2" xfId="1631"/>
    <cellStyle name="Normal 12 3" xfId="2221"/>
    <cellStyle name="Normal 13" xfId="1632"/>
    <cellStyle name="Normal 14" xfId="1633"/>
    <cellStyle name="Normal 15" xfId="1634"/>
    <cellStyle name="Normal 15 2" xfId="1635"/>
    <cellStyle name="Normal 15 3" xfId="1636"/>
    <cellStyle name="Normal 16" xfId="1637"/>
    <cellStyle name="Normal 17" xfId="1638"/>
    <cellStyle name="Normal 18" xfId="1639"/>
    <cellStyle name="Normal 19" xfId="1640"/>
    <cellStyle name="Normal 2" xfId="1641"/>
    <cellStyle name="Normal 2 10" xfId="1642"/>
    <cellStyle name="Normal 2 11" xfId="1643"/>
    <cellStyle name="Normal 2 12" xfId="1644"/>
    <cellStyle name="Normal 2 13" xfId="1645"/>
    <cellStyle name="Normal 2 14" xfId="1646"/>
    <cellStyle name="Normal 2 15" xfId="1647"/>
    <cellStyle name="Normal 2 16" xfId="1648"/>
    <cellStyle name="Normal 2 17" xfId="1649"/>
    <cellStyle name="Normal 2 18" xfId="1650"/>
    <cellStyle name="Normal 2 2" xfId="1651"/>
    <cellStyle name="Normal 2 2 2" xfId="1652"/>
    <cellStyle name="Normal 2 2 2 2" xfId="1653"/>
    <cellStyle name="Normal 2 2 3" xfId="1654"/>
    <cellStyle name="Normal 2 2_BIEU CHI TIEU, NGUYEN TAC PHAN BO" xfId="1655"/>
    <cellStyle name="Normal 2 3" xfId="1656"/>
    <cellStyle name="Normal 2 3 2" xfId="1657"/>
    <cellStyle name="Normal 2 3 3" xfId="1658"/>
    <cellStyle name="Normal 2 3 4" xfId="1659"/>
    <cellStyle name="Normal 2 4" xfId="1660"/>
    <cellStyle name="Normal 2 4 2" xfId="1661"/>
    <cellStyle name="Normal 2 4 3" xfId="1662"/>
    <cellStyle name="Normal 2 4_BIEU CHI TIEU, NGUYEN TAC PHAN BO" xfId="1663"/>
    <cellStyle name="Normal 2 5" xfId="1664"/>
    <cellStyle name="Normal 2 5 2" xfId="1665"/>
    <cellStyle name="Normal 2 5 3" xfId="1666"/>
    <cellStyle name="Normal 2 5 4" xfId="1667"/>
    <cellStyle name="Normal 2 6" xfId="1668"/>
    <cellStyle name="Normal 2 6 2" xfId="1669"/>
    <cellStyle name="Normal 2 7" xfId="1670"/>
    <cellStyle name="Normal 2 7 2" xfId="1671"/>
    <cellStyle name="Normal 2 8" xfId="1672"/>
    <cellStyle name="Normal 2 9" xfId="1673"/>
    <cellStyle name="Normal 2_1.KH gõ lại KH 2015 lam BC 135 Phat hanh" xfId="1674"/>
    <cellStyle name="Normal 20" xfId="1675"/>
    <cellStyle name="Normal 21" xfId="1676"/>
    <cellStyle name="Normal 22" xfId="1677"/>
    <cellStyle name="Normal 23" xfId="1678"/>
    <cellStyle name="Normal 24" xfId="1679"/>
    <cellStyle name="Normal 25" xfId="1680"/>
    <cellStyle name="Normal 26" xfId="1681"/>
    <cellStyle name="Normal 27" xfId="1682"/>
    <cellStyle name="Normal 28" xfId="1683"/>
    <cellStyle name="Normal 29" xfId="1684"/>
    <cellStyle name="Normal 3" xfId="1685"/>
    <cellStyle name="Normal 3 2" xfId="1686"/>
    <cellStyle name="Normal 3 2 2" xfId="1687"/>
    <cellStyle name="Normal 3 2 3" xfId="1688"/>
    <cellStyle name="Normal 3 2 4" xfId="1689"/>
    <cellStyle name="Normal 3 3" xfId="1690"/>
    <cellStyle name="Normal 3 3 2" xfId="1691"/>
    <cellStyle name="Normal 3 4" xfId="1692"/>
    <cellStyle name="Normal 3 4 2" xfId="2216"/>
    <cellStyle name="Normal 3 5" xfId="1693"/>
    <cellStyle name="Normal 3_1. 135 SMC(Sua l-i 23.4.2014)" xfId="1694"/>
    <cellStyle name="Normal 30" xfId="1695"/>
    <cellStyle name="Normal 31" xfId="1696"/>
    <cellStyle name="Normal 32" xfId="1697"/>
    <cellStyle name="Normal 33" xfId="1698"/>
    <cellStyle name="Normal 34" xfId="1699"/>
    <cellStyle name="Normal 35" xfId="1700"/>
    <cellStyle name="Normal 36" xfId="1701"/>
    <cellStyle name="Normal 37" xfId="1702"/>
    <cellStyle name="Normal 38" xfId="1703"/>
    <cellStyle name="Normal 39" xfId="1704"/>
    <cellStyle name="Normal 4" xfId="1705"/>
    <cellStyle name="Normal 4 2" xfId="1706"/>
    <cellStyle name="Normal 4 2 2" xfId="1707"/>
    <cellStyle name="Normal 4 2 3" xfId="1708"/>
    <cellStyle name="Normal 4 2 4" xfId="1709"/>
    <cellStyle name="Normal 4 3" xfId="1710"/>
    <cellStyle name="Normal 4 3 2" xfId="1711"/>
    <cellStyle name="Normal 4 4" xfId="1712"/>
    <cellStyle name="Normal 4_1.KH gõ lại KH 2015 lam BC 135 Phat hanh" xfId="1713"/>
    <cellStyle name="Normal 40" xfId="1714"/>
    <cellStyle name="Normal 41" xfId="1715"/>
    <cellStyle name="Normal 42" xfId="1716"/>
    <cellStyle name="Normal 43" xfId="1717"/>
    <cellStyle name="Normal 44" xfId="2213"/>
    <cellStyle name="Normal 45" xfId="2218"/>
    <cellStyle name="Normal 46" xfId="2223"/>
    <cellStyle name="Normal 49" xfId="2214"/>
    <cellStyle name="Normal 5" xfId="1718"/>
    <cellStyle name="Normal 5 2" xfId="1719"/>
    <cellStyle name="Normal 5 3" xfId="1720"/>
    <cellStyle name="Normal 50" xfId="2215"/>
    <cellStyle name="Normal 59" xfId="1721"/>
    <cellStyle name="Normal 6" xfId="1722"/>
    <cellStyle name="Normal 6 2" xfId="1723"/>
    <cellStyle name="Normal 6 2 2" xfId="1724"/>
    <cellStyle name="Normal 6 3" xfId="1725"/>
    <cellStyle name="Normal 6 4" xfId="1726"/>
    <cellStyle name="Normal 7" xfId="1727"/>
    <cellStyle name="Normal 7 2" xfId="1728"/>
    <cellStyle name="Normal 7 3" xfId="1729"/>
    <cellStyle name="Normal 7_BIEU BC RA SOAT NTM GD 16-20 (1)" xfId="1730"/>
    <cellStyle name="Normal 8" xfId="1731"/>
    <cellStyle name="Normal 8 2" xfId="1732"/>
    <cellStyle name="Normal 9" xfId="1733"/>
    <cellStyle name="Normal 9 2" xfId="1734"/>
    <cellStyle name="Normal 9 3" xfId="1735"/>
    <cellStyle name="Normal 9_BIEU CHI TIEU, NGUYEN TAC PHAN BO" xfId="1736"/>
    <cellStyle name="Normal_Bieu mau (CV )" xfId="1737"/>
    <cellStyle name="Normal_Sheet2" xfId="1738"/>
    <cellStyle name="Normal1" xfId="1739"/>
    <cellStyle name="Normal8" xfId="1740"/>
    <cellStyle name="Normalny_Cennik obowiazuje od 06-08-2001 r (1)" xfId="1741"/>
    <cellStyle name="Note" xfId="1742" builtinId="10" customBuiltin="1"/>
    <cellStyle name="Note 10" xfId="1743"/>
    <cellStyle name="Note 11" xfId="1744"/>
    <cellStyle name="Note 12" xfId="1745"/>
    <cellStyle name="Note 13" xfId="1746"/>
    <cellStyle name="Note 14" xfId="1747"/>
    <cellStyle name="Note 2" xfId="1748"/>
    <cellStyle name="Note 2 2" xfId="1749"/>
    <cellStyle name="Note 2 2 2" xfId="1750"/>
    <cellStyle name="Note 2 3" xfId="1751"/>
    <cellStyle name="Note 2 4" xfId="1752"/>
    <cellStyle name="Note 3" xfId="1753"/>
    <cellStyle name="Note 3 2" xfId="1754"/>
    <cellStyle name="Note 4" xfId="1755"/>
    <cellStyle name="Note 4 2" xfId="1756"/>
    <cellStyle name="Note 5" xfId="1757"/>
    <cellStyle name="Note 5 2" xfId="1758"/>
    <cellStyle name="Note 6" xfId="1759"/>
    <cellStyle name="Note 6 2" xfId="1760"/>
    <cellStyle name="Note 7" xfId="1761"/>
    <cellStyle name="Note 8" xfId="1762"/>
    <cellStyle name="Note 9" xfId="1763"/>
    <cellStyle name="NWM" xfId="1764"/>
    <cellStyle name="Ò_x000d_Normal_123569" xfId="1766"/>
    <cellStyle name="Œ…‹æØ‚è [0.00]_laroux" xfId="1767"/>
    <cellStyle name="Œ…‹æØ‚è_laroux" xfId="1768"/>
    <cellStyle name="oft Excel]_x000d__x000a_Comment=open=/f ‚ðw’è‚·‚é‚ÆAƒ†[ƒU[’è‹`ŠÖ”‚ðŠÖ”“\‚è•t‚¯‚Ìˆê——‚É“o˜^‚·‚é‚±‚Æ‚ª‚Å‚«‚Ü‚·B_x000d__x000a_Maximized" xfId="1769"/>
    <cellStyle name="oft Excel]_x000d__x000a_Comment=open=/f ‚ðŽw’è‚·‚é‚ÆAƒ†[ƒU[’è‹`ŠÖ”‚ðŠÖ”“\‚è•t‚¯‚Ìˆê——‚É“o˜^‚·‚é‚±‚Æ‚ª‚Å‚«‚Ü‚·B_x000d__x000a_Maximized" xfId="1770"/>
    <cellStyle name="oft Excel]_x000d__x000a_Comment=The open=/f lines load custom functions into the Paste Function list._x000d__x000a_Maximized=2_x000d__x000a_Basics=1_x000d__x000a_A" xfId="1771"/>
    <cellStyle name="oft Excel]_x000d__x000a_Comment=The open=/f lines load custom functions into the Paste Function list._x000d__x000a_Maximized=3_x000d__x000a_Basics=1_x000d__x000a_A" xfId="1772"/>
    <cellStyle name="omma [0]_Mktg Prog" xfId="1773"/>
    <cellStyle name="ormal_Sheet1_1" xfId="1774"/>
    <cellStyle name="Output" xfId="1775" builtinId="21" customBuiltin="1"/>
    <cellStyle name="Output 10" xfId="1776"/>
    <cellStyle name="Output 11" xfId="1777"/>
    <cellStyle name="Output 12" xfId="1778"/>
    <cellStyle name="Output 13" xfId="1779"/>
    <cellStyle name="Output 14" xfId="1780"/>
    <cellStyle name="Output 2" xfId="1781"/>
    <cellStyle name="Output 2 2" xfId="1782"/>
    <cellStyle name="Output 2 3" xfId="1783"/>
    <cellStyle name="Output 3" xfId="1784"/>
    <cellStyle name="Output 4" xfId="1785"/>
    <cellStyle name="Output 5" xfId="1786"/>
    <cellStyle name="Output 6" xfId="1787"/>
    <cellStyle name="Output 7" xfId="1788"/>
    <cellStyle name="Output 8" xfId="1789"/>
    <cellStyle name="Output 9" xfId="1790"/>
    <cellStyle name="p" xfId="1791"/>
    <cellStyle name="Pattern" xfId="1792"/>
    <cellStyle name="per.style" xfId="1793"/>
    <cellStyle name="Percent [0]" xfId="1794"/>
    <cellStyle name="Percent [00]" xfId="1795"/>
    <cellStyle name="Percent [2]" xfId="1796"/>
    <cellStyle name="Percent 2" xfId="1797"/>
    <cellStyle name="Percent 2 2" xfId="1798"/>
    <cellStyle name="Percent 2 3" xfId="1799"/>
    <cellStyle name="Percent 3" xfId="1800"/>
    <cellStyle name="Percent 3 2" xfId="1801"/>
    <cellStyle name="Percent 4" xfId="1802"/>
    <cellStyle name="Percent 4 2" xfId="1803"/>
    <cellStyle name="Percent 5" xfId="1804"/>
    <cellStyle name="Percent 6" xfId="1805"/>
    <cellStyle name="PERCENTAGE" xfId="1806"/>
    <cellStyle name="PrePop Currency (0)" xfId="1807"/>
    <cellStyle name="PrePop Currency (2)" xfId="1808"/>
    <cellStyle name="PrePop Units (0)" xfId="1809"/>
    <cellStyle name="PrePop Units (1)" xfId="1810"/>
    <cellStyle name="PrePop Units (2)" xfId="1811"/>
    <cellStyle name="pricing" xfId="1812"/>
    <cellStyle name="PSChar" xfId="1813"/>
    <cellStyle name="PSHeading" xfId="1814"/>
    <cellStyle name="regstoresfromspecstores" xfId="1815"/>
    <cellStyle name="RevList" xfId="1816"/>
    <cellStyle name="rlink_tiªn l­în_x001b_Hyperlink_TONG HOP KINH PHI" xfId="1817"/>
    <cellStyle name="rmal_ADAdot" xfId="1818"/>
    <cellStyle name="S—_x0008_" xfId="1819"/>
    <cellStyle name="s]_x000d__x000a_spooler=yes_x000d__x000a_load=_x000d__x000a_Beep=yes_x000d__x000a_NullPort=None_x000d__x000a_BorderWidth=3_x000d__x000a_CursorBlinkRate=1200_x000d__x000a_DoubleClickSpeed=452_x000d__x000a_Programs=co" xfId="1820"/>
    <cellStyle name="SAPBEXaggData" xfId="1821"/>
    <cellStyle name="SAPBEXaggDataEmph" xfId="1822"/>
    <cellStyle name="SAPBEXaggItem" xfId="1823"/>
    <cellStyle name="SAPBEXchaText" xfId="1824"/>
    <cellStyle name="SAPBEXexcBad7" xfId="1825"/>
    <cellStyle name="SAPBEXexcBad8" xfId="1826"/>
    <cellStyle name="SAPBEXexcBad9" xfId="1827"/>
    <cellStyle name="SAPBEXexcCritical4" xfId="1828"/>
    <cellStyle name="SAPBEXexcCritical5" xfId="1829"/>
    <cellStyle name="SAPBEXexcCritical6" xfId="1830"/>
    <cellStyle name="SAPBEXexcGood1" xfId="1831"/>
    <cellStyle name="SAPBEXexcGood2" xfId="1832"/>
    <cellStyle name="SAPBEXexcGood3" xfId="1833"/>
    <cellStyle name="SAPBEXfilterDrill" xfId="1834"/>
    <cellStyle name="SAPBEXfilterItem" xfId="1835"/>
    <cellStyle name="SAPBEXfilterText" xfId="1836"/>
    <cellStyle name="SAPBEXformats" xfId="1837"/>
    <cellStyle name="SAPBEXheaderItem" xfId="1838"/>
    <cellStyle name="SAPBEXheaderText" xfId="1839"/>
    <cellStyle name="SAPBEXresData" xfId="1840"/>
    <cellStyle name="SAPBEXresDataEmph" xfId="1841"/>
    <cellStyle name="SAPBEXresItem" xfId="1842"/>
    <cellStyle name="SAPBEXstdData" xfId="1843"/>
    <cellStyle name="SAPBEXstdDataEmph" xfId="1844"/>
    <cellStyle name="SAPBEXstdItem" xfId="1845"/>
    <cellStyle name="SAPBEXtitle" xfId="1846"/>
    <cellStyle name="SAPBEXundefined" xfId="1847"/>
    <cellStyle name="serJet 1200 Series PCL 6" xfId="1848"/>
    <cellStyle name="SHADEDSTORES" xfId="1849"/>
    <cellStyle name="Siêu nối kết_Book1" xfId="1850"/>
    <cellStyle name="songuyen" xfId="1851"/>
    <cellStyle name="Spaltenebene_1_主营业务利润明细表" xfId="1852"/>
    <cellStyle name="specstores" xfId="1853"/>
    <cellStyle name="Standard_9. Fixed assets-Additions list" xfId="1854"/>
    <cellStyle name="STTDG" xfId="1855"/>
    <cellStyle name="Style 1" xfId="1856"/>
    <cellStyle name="Style 1 2" xfId="1857"/>
    <cellStyle name="Style 1_BIEU CHI TIEU, NGUYEN TAC PHAN BO" xfId="1858"/>
    <cellStyle name="Style 10" xfId="1859"/>
    <cellStyle name="Style 11" xfId="1860"/>
    <cellStyle name="Style 12" xfId="1861"/>
    <cellStyle name="Style 13" xfId="1862"/>
    <cellStyle name="Style 14" xfId="1863"/>
    <cellStyle name="Style 15" xfId="1864"/>
    <cellStyle name="Style 16" xfId="1865"/>
    <cellStyle name="Style 17" xfId="1866"/>
    <cellStyle name="Style 18" xfId="1867"/>
    <cellStyle name="Style 19" xfId="1868"/>
    <cellStyle name="Style 2" xfId="1869"/>
    <cellStyle name="Style 20" xfId="1870"/>
    <cellStyle name="Style 21" xfId="1871"/>
    <cellStyle name="Style 22" xfId="1872"/>
    <cellStyle name="Style 23" xfId="1873"/>
    <cellStyle name="Style 24" xfId="1874"/>
    <cellStyle name="Style 25" xfId="1875"/>
    <cellStyle name="Style 26" xfId="1876"/>
    <cellStyle name="Style 27" xfId="1877"/>
    <cellStyle name="Style 28" xfId="1878"/>
    <cellStyle name="Style 29" xfId="1879"/>
    <cellStyle name="Style 3" xfId="1880"/>
    <cellStyle name="Style 4" xfId="1881"/>
    <cellStyle name="Style 5" xfId="1882"/>
    <cellStyle name="Style 6" xfId="1883"/>
    <cellStyle name="Style 7" xfId="1884"/>
    <cellStyle name="Style 8" xfId="1885"/>
    <cellStyle name="Style 9" xfId="1886"/>
    <cellStyle name="Style Date" xfId="1887"/>
    <cellStyle name="style_1" xfId="1888"/>
    <cellStyle name="Style1" xfId="1889"/>
    <cellStyle name="subhead" xfId="1890"/>
    <cellStyle name="SubHeading" xfId="1891"/>
    <cellStyle name="Subtotal" xfId="1892"/>
    <cellStyle name="T" xfId="1893"/>
    <cellStyle name="T_01659000" xfId="1894"/>
    <cellStyle name="T_04" xfId="1895"/>
    <cellStyle name="T_5602A000" xfId="1896"/>
    <cellStyle name="T_bao cao" xfId="1897"/>
    <cellStyle name="T_Bao cao QT Gui STC" xfId="1898"/>
    <cellStyle name="T_Bao cao so lieu kiem toan nam 2007 sua" xfId="1899"/>
    <cellStyle name="T_bao cao thang 6 nam 2009 Cuong TH" xfId="1900"/>
    <cellStyle name="T_BBTNG-06" xfId="1901"/>
    <cellStyle name="T_BC CTMT-2008 Ttinh" xfId="1902"/>
    <cellStyle name="T_Bc GTNT 2008 - Kh 2009" xfId="1903"/>
    <cellStyle name="T_BIEN BAN GIAO NHAN Hß SO" xfId="1904"/>
    <cellStyle name="T_Bieu bao cao von TPCP gd 2003-2010(18.5)" xfId="1905"/>
    <cellStyle name="T_Bieu GKH von TLGTTPCP 2009 (15.4.09)" xfId="1906"/>
    <cellStyle name="T_Bieu GT-TL" xfId="1907"/>
    <cellStyle name="T_Bieu mau danh muc du an thuoc CTMTQG nam 2008" xfId="1908"/>
    <cellStyle name="T_Bieu tong hop nhu cau ung 2011 da chon loc -Mien nui" xfId="1909"/>
    <cellStyle name="T_BKL khe dung" xfId="1910"/>
    <cellStyle name="T_Book1" xfId="1911"/>
    <cellStyle name="T_Book1_1" xfId="1912"/>
    <cellStyle name="T_Book1_1_Bao cao QT Gui STC" xfId="1913"/>
    <cellStyle name="T_Book1_1_Bc GTNT 2008 - Kh 2009" xfId="1914"/>
    <cellStyle name="T_Book1_1_Bieu bao cao von TPCP gd 2003-2010(18.5)" xfId="1915"/>
    <cellStyle name="T_Book1_1_Bieu tong hop nhu cau ung 2011 da chon loc -Mien nui" xfId="1916"/>
    <cellStyle name="T_Book1_1_Book1" xfId="1917"/>
    <cellStyle name="T_Book1_1_Book1_1" xfId="1918"/>
    <cellStyle name="T_Book1_1_CAI TAO BEP AN" xfId="1919"/>
    <cellStyle name="T_Book1_1_cai tao nha an bac ha tl" xfId="1920"/>
    <cellStyle name="T_Book1_1_CPK" xfId="1921"/>
    <cellStyle name="T_Book1_1_duong GT di phong HTKTsua" xfId="1922"/>
    <cellStyle name="T_Book1_1_giao cho bac" xfId="1923"/>
    <cellStyle name="T_Book1_1_ngoai that tl" xfId="1924"/>
    <cellStyle name="T_Book1_1_Nha o noi tru 3TBH tl" xfId="1925"/>
    <cellStyle name="T_Book1_1_Thiet bi" xfId="1928"/>
    <cellStyle name="T_Book1_1_TL_namluc7( BX TT 03)" xfId="1926"/>
    <cellStyle name="T_Book1_1_tongket2003-2010 Kg Vu DP" xfId="1927"/>
    <cellStyle name="T_Book1_2" xfId="1929"/>
    <cellStyle name="T_Book1_2_Bao cao QT Gui STC" xfId="1930"/>
    <cellStyle name="T_Book1_2_duong GT di phong HTKTsua" xfId="1931"/>
    <cellStyle name="T_Book1_3" xfId="1932"/>
    <cellStyle name="T_Book1_3_30a" xfId="1933"/>
    <cellStyle name="T_Book1_Bao Cao thang 1" xfId="1934"/>
    <cellStyle name="T_Book1_Bc GTNT 2008 - Kh 2009" xfId="1935"/>
    <cellStyle name="T_Book1_BIEN BAN GIAO NHAN Hß SO" xfId="1936"/>
    <cellStyle name="T_Book1_Bieu bao cao von TPCP gd 2003-2010(18.5)" xfId="1937"/>
    <cellStyle name="T_Book1_Bieu mau danh muc du an thuoc CTMTQG nam 2008" xfId="1938"/>
    <cellStyle name="T_Book1_Bieu tong hop nhu cau ung 2011 da chon loc -Mien nui" xfId="1939"/>
    <cellStyle name="T_Book1_Book1" xfId="1940"/>
    <cellStyle name="T_Book1_Book1_1" xfId="1941"/>
    <cellStyle name="T_Book1_Book1_1_Bao cao QT Gui STC" xfId="1942"/>
    <cellStyle name="T_Book1_Book1_1_Book1" xfId="1943"/>
    <cellStyle name="T_Book1_Book1_1_duong GT di phong HTKTsua" xfId="1944"/>
    <cellStyle name="T_Book1_Book1_2" xfId="1945"/>
    <cellStyle name="T_Book1_Book1_2_Bao cao QT Gui STC" xfId="1946"/>
    <cellStyle name="T_Book1_Book1_3" xfId="1947"/>
    <cellStyle name="T_Book1_Book1_30a" xfId="1948"/>
    <cellStyle name="T_Book1_Book1_Bao cao QT Gui STC" xfId="1949"/>
    <cellStyle name="T_Book1_Book1_Book1" xfId="1950"/>
    <cellStyle name="T_Book1_Book1_Book1_1" xfId="1951"/>
    <cellStyle name="T_Book1_Book1_Book1_Bao cao QT Gui STC" xfId="1952"/>
    <cellStyle name="T_Book1_Book1_CAI TAO BEP AN" xfId="1953"/>
    <cellStyle name="T_Book1_Book1_duong GT di phong HTKTsua" xfId="1954"/>
    <cellStyle name="T_Book1_CAI TAO BEP AN" xfId="1955"/>
    <cellStyle name="T_Book1_cai tao nha an bac ha tl" xfId="1956"/>
    <cellStyle name="T_Book1_CPK" xfId="1957"/>
    <cellStyle name="T_Book1_Du an khoi cong moi nam 2010" xfId="1958"/>
    <cellStyle name="T_Book1_duong GT di phong HTKTsua" xfId="1959"/>
    <cellStyle name="T_Book1_Dutoan chong moi Tru so" xfId="1960"/>
    <cellStyle name="T_Book1_giao cho bac" xfId="1961"/>
    <cellStyle name="T_Book1_Hang Tom goi9 9-07(Cau 12 sua)" xfId="1962"/>
    <cellStyle name="T_Book1_Ket qua phan bo von nam 2008" xfId="1963"/>
    <cellStyle name="T_Book1_KH XDCB_2008 lan 2 sua ngay 10-11" xfId="1964"/>
    <cellStyle name="T_Book1_Khoi luong chinh Hang Tom" xfId="1965"/>
    <cellStyle name="T_Book1_linh tinh" xfId="1966"/>
    <cellStyle name="T_Book1_ngoai that tl" xfId="1967"/>
    <cellStyle name="T_Book1_nha khach+an xd" xfId="1968"/>
    <cellStyle name="T_Book1_Nha o noi tru 3TBH tl" xfId="1969"/>
    <cellStyle name="T_Book1_Nha tru so XD1" xfId="1970"/>
    <cellStyle name="T_Book1_Nhu cau von ung truoc 2011 Tha h Hoa + Nge An gui TW" xfId="1971"/>
    <cellStyle name="T_Book1_Thiet bi" xfId="1975"/>
    <cellStyle name="T_Book1_Tien luong" xfId="1972"/>
    <cellStyle name="T_Book1_tienluong" xfId="1973"/>
    <cellStyle name="T_Book1_tongket2003-2010 Kg Vu DP" xfId="1974"/>
    <cellStyle name="T_Book1_tru so  lan viec phongKH-TC-TM,phong ha tang KT ban QLDA XDCB PNV" xfId="1976"/>
    <cellStyle name="T_Book1_ung truoc 2011 NSTW Thanh Hoa + Nge An gui Thu 12-5" xfId="1977"/>
    <cellStyle name="T_cai tao nha an bac ha tl" xfId="1978"/>
    <cellStyle name="T_Chuan bi dau tu nam 2008" xfId="1989"/>
    <cellStyle name="T_Chương trình giống+ CT Phát triển Lâm nghiệp 2010" xfId="1990"/>
    <cellStyle name="T_Chương trình giống+ CT Phát triển Lâm nghiệp 20102" xfId="1991"/>
    <cellStyle name="T_Copy of Bao cao  XDCB 7 thang nam 2008_So KH&amp;DT SUA" xfId="1979"/>
    <cellStyle name="T_Copy of Book1" xfId="1980"/>
    <cellStyle name="T_CPK" xfId="1981"/>
    <cellStyle name="T_CTMTQG 2008" xfId="1982"/>
    <cellStyle name="T_CTMTQG 2008_Bieu mau danh muc du an thuoc CTMTQG nam 2008" xfId="1983"/>
    <cellStyle name="T_CTMTQG 2008_Hi-Tong hop KQ phan bo KH nam 08- LD fong giao 15-11-08" xfId="1984"/>
    <cellStyle name="T_CTMTQG 2008_Ket qua thuc hien nam 2008" xfId="1985"/>
    <cellStyle name="T_CTMTQG 2008_KH XDCB_2008 lan 1" xfId="1986"/>
    <cellStyle name="T_CTMTQG 2008_KH XDCB_2008 lan 1 sua ngay 27-10" xfId="1987"/>
    <cellStyle name="T_CTMTQG 2008_KH XDCB_2008 lan 2 sua ngay 10-11" xfId="1988"/>
    <cellStyle name="T_DT Nam Luc" xfId="1992"/>
    <cellStyle name="T_DT§Z110VinhYen" xfId="1993"/>
    <cellStyle name="T_DTWB31" xfId="1994"/>
    <cellStyle name="T_Du an khoi cong moi nam 2010" xfId="1995"/>
    <cellStyle name="T_DU AN TKQH VA CHUAN BI DAU TU NAM 2007 sua ngay 9-11" xfId="1996"/>
    <cellStyle name="T_DU AN TKQH VA CHUAN BI DAU TU NAM 2007 sua ngay 9-11_Bieu mau danh muc du an thuoc CTMTQG nam 2008" xfId="1997"/>
    <cellStyle name="T_DU AN TKQH VA CHUAN BI DAU TU NAM 2007 sua ngay 9-11_Du an khoi cong moi nam 2010" xfId="1998"/>
    <cellStyle name="T_DU AN TKQH VA CHUAN BI DAU TU NAM 2007 sua ngay 9-11_Ket qua phan bo von nam 2008" xfId="1999"/>
    <cellStyle name="T_DU AN TKQH VA CHUAN BI DAU TU NAM 2007 sua ngay 9-11_KH XDCB_2008 lan 2 sua ngay 10-11" xfId="2000"/>
    <cellStyle name="T_du toan dieu chinh  20-8-2006" xfId="2001"/>
    <cellStyle name="T_duong GT di phong HTKTsua" xfId="2002"/>
    <cellStyle name="T_Dutoan chong moi Tru so" xfId="2003"/>
    <cellStyle name="T_giao cho bac" xfId="2004"/>
    <cellStyle name="T_Ke hoach KTXH  nam 2009_PKT thang 11 nam 2008" xfId="2005"/>
    <cellStyle name="T_Ket qua dau thau" xfId="2006"/>
    <cellStyle name="T_Ket qua phan bo von nam 2008" xfId="2007"/>
    <cellStyle name="T_KH XDCB_2008 lan 2 sua ngay 10-11" xfId="2009"/>
    <cellStyle name="T_KL Hoan Cong Trinh Truong Tieu Hoc Bac Ha (Dong den)" xfId="2008"/>
    <cellStyle name="T_linh tinh" xfId="2010"/>
    <cellStyle name="T_Me_Tri_6_07" xfId="2011"/>
    <cellStyle name="T_moi" xfId="2012"/>
    <cellStyle name="T_N2 thay dat (N1-1)" xfId="2013"/>
    <cellStyle name="T_ngoai that tl" xfId="2014"/>
    <cellStyle name="T_nha khach+an xd" xfId="2015"/>
    <cellStyle name="T_Nha o noi tru 3TBH tl" xfId="2016"/>
    <cellStyle name="T_Nha tru so XD1" xfId="2017"/>
    <cellStyle name="T_Phuong an can doi nam 2008" xfId="2018"/>
    <cellStyle name="T_QUAN ( PHEU CAO DAC)" xfId="2019"/>
    <cellStyle name="T_Ranh thoat n­¬c bao tan - bao nhai" xfId="2020"/>
    <cellStyle name="T_Seagame(BTL)" xfId="2021"/>
    <cellStyle name="T_So GTVT" xfId="2022"/>
    <cellStyle name="T_SUA LOI SO HOC GOI  1" xfId="2023"/>
    <cellStyle name="T_TD Buu dien XA HAU THAO LAN 3" xfId="2024"/>
    <cellStyle name="T_TDT + duong(8-5-07)" xfId="2025"/>
    <cellStyle name="T_tham_tra_du_toan" xfId="2029"/>
    <cellStyle name="T_Thiet bi" xfId="2030"/>
    <cellStyle name="T_Thong ke TDTKKT - Nam 2005" xfId="2031"/>
    <cellStyle name="T_Tien luong" xfId="2026"/>
    <cellStyle name="T_TL_namluc7( BX TT 03)" xfId="2027"/>
    <cellStyle name="T_tongket2003-2010 Kg Vu DP" xfId="2028"/>
    <cellStyle name="T_tru so  lan viec phongKH-TC-TM,phong ha tang KT ban QLDA XDCB PNV" xfId="2032"/>
    <cellStyle name="T_TRUONG HOC DINH HINH  - 06PB2 - 03 lung phinh" xfId="2033"/>
    <cellStyle name="T_ÿÿÿÿÿ" xfId="2034"/>
    <cellStyle name="T_ÿÿÿÿÿ_Bieu bao cao von TPCP gd 2003-2010(18.5)" xfId="2035"/>
    <cellStyle name="T_ÿÿÿÿÿ_tongket2003-2010 Kg Vu DP" xfId="2036"/>
    <cellStyle name="Text Indent A" xfId="2037"/>
    <cellStyle name="Text Indent B" xfId="2038"/>
    <cellStyle name="Text Indent C" xfId="2039"/>
    <cellStyle name="th" xfId="2085"/>
    <cellStyle name="than" xfId="2086"/>
    <cellStyle name="Thanh" xfId="2087"/>
    <cellStyle name="þ_x001d_ð¤_x000c_¯þ_x0014__x000d_¨þU_x0001_À_x0004_ _x0015__x000f__x0001__x0001_" xfId="2088"/>
    <cellStyle name="þ_x001d_ð·_x000c_æþ'_x000d_ßþU_x0001_Ø_x0005_ü_x0014__x0007__x0001__x0001_" xfId="2089"/>
    <cellStyle name="þ_x001d_ðÇ%Uý—&amp;Hý9_x0008_Ÿ s_x000a__x0007__x0001__x0001_" xfId="2090"/>
    <cellStyle name="þ_x001d_ðK_x000c_Fý_x001b__x000d_9" xfId="2091"/>
    <cellStyle name="þ_x001d_ðK_x000c_Fý_x001b__x000d_9ýU_x0001_Ð_x0008_¦)_x0007__x0001__x0001_" xfId="2092"/>
    <cellStyle name="thuong-10" xfId="2093"/>
    <cellStyle name="thuong-11" xfId="2094"/>
    <cellStyle name="Thuyet minh" xfId="2095"/>
    <cellStyle name="Tiªu ®Ì" xfId="2040"/>
    <cellStyle name="Tien1" xfId="2041"/>
    <cellStyle name="Tieu_de_2" xfId="2042"/>
    <cellStyle name="Times New Roman" xfId="2043"/>
    <cellStyle name="TiÓu môc" xfId="2044"/>
    <cellStyle name="tit1" xfId="2045"/>
    <cellStyle name="tit2" xfId="2046"/>
    <cellStyle name="tit3" xfId="2047"/>
    <cellStyle name="tit4" xfId="2048"/>
    <cellStyle name="Title" xfId="2049" builtinId="15" customBuiltin="1"/>
    <cellStyle name="Title 10" xfId="2050"/>
    <cellStyle name="Title 11" xfId="2051"/>
    <cellStyle name="Title 12" xfId="2052"/>
    <cellStyle name="Title 13" xfId="2053"/>
    <cellStyle name="Title 14" xfId="2054"/>
    <cellStyle name="Title 2" xfId="2055"/>
    <cellStyle name="Title 2 2" xfId="2056"/>
    <cellStyle name="Title 3" xfId="2057"/>
    <cellStyle name="Title 4" xfId="2058"/>
    <cellStyle name="Title 5" xfId="2059"/>
    <cellStyle name="Title 6" xfId="2060"/>
    <cellStyle name="Title 7" xfId="2061"/>
    <cellStyle name="Title 8" xfId="2062"/>
    <cellStyle name="Title 9" xfId="2063"/>
    <cellStyle name="Tongcong" xfId="2064"/>
    <cellStyle name="Total" xfId="2065" builtinId="25" customBuiltin="1"/>
    <cellStyle name="Total 10" xfId="2066"/>
    <cellStyle name="Total 11" xfId="2067"/>
    <cellStyle name="Total 12" xfId="2068"/>
    <cellStyle name="Total 13" xfId="2069"/>
    <cellStyle name="Total 14" xfId="2070"/>
    <cellStyle name="Total 2" xfId="2071"/>
    <cellStyle name="Total 2 2" xfId="2072"/>
    <cellStyle name="Total 2 3" xfId="2073"/>
    <cellStyle name="Total 3" xfId="2074"/>
    <cellStyle name="Total 4" xfId="2075"/>
    <cellStyle name="Total 5" xfId="2076"/>
    <cellStyle name="Total 6" xfId="2077"/>
    <cellStyle name="Total 7" xfId="2078"/>
    <cellStyle name="Total 8" xfId="2079"/>
    <cellStyle name="Total 9" xfId="2080"/>
    <cellStyle name="trang" xfId="2096"/>
    <cellStyle name="ts" xfId="2081"/>
    <cellStyle name="tt1" xfId="2082"/>
    <cellStyle name="Tusental (0)_pldt" xfId="2083"/>
    <cellStyle name="Tusental_pldt" xfId="2084"/>
    <cellStyle name="UNIDAGSCode" xfId="2097"/>
    <cellStyle name="UNIDAGSCode2" xfId="2098"/>
    <cellStyle name="UNIDAGSCurrency" xfId="2099"/>
    <cellStyle name="UNIDAGSDate" xfId="2100"/>
    <cellStyle name="UNIDAGSPercent" xfId="2101"/>
    <cellStyle name="UNIDAGSPercent2" xfId="2102"/>
    <cellStyle name="ux_3_¼­¿ï-¾È»ê" xfId="2103"/>
    <cellStyle name="Valuta (0)_pldt" xfId="2104"/>
    <cellStyle name="Valuta_pldt" xfId="2105"/>
    <cellStyle name="VANG1" xfId="2106"/>
    <cellStyle name="viet" xfId="2107"/>
    <cellStyle name="viet2" xfId="2108"/>
    <cellStyle name="VLB-GTKÕ" xfId="2109"/>
    <cellStyle name="VN new romanNormal" xfId="2110"/>
    <cellStyle name="Vn Time 13" xfId="2111"/>
    <cellStyle name="Vn Time 14" xfId="2112"/>
    <cellStyle name="VN time new roman" xfId="2113"/>
    <cellStyle name="vn_time" xfId="2114"/>
    <cellStyle name="vnbo" xfId="2115"/>
    <cellStyle name="vnhead1" xfId="2118"/>
    <cellStyle name="vnhead2" xfId="2119"/>
    <cellStyle name="vnhead3" xfId="2120"/>
    <cellStyle name="vnhead4" xfId="2121"/>
    <cellStyle name="vntxt1" xfId="2116"/>
    <cellStyle name="vntxt2" xfId="2117"/>
    <cellStyle name="W?hrung [0]_35ERI8T2gbIEMixb4v26icuOo" xfId="2122"/>
    <cellStyle name="W?hrung_35ERI8T2gbIEMixb4v26icuOo" xfId="2123"/>
    <cellStyle name="Währung [0]_9. Fixed assets-Additions list" xfId="2124"/>
    <cellStyle name="Währung_9. Fixed assets-Additions list" xfId="2125"/>
    <cellStyle name="Walutowy [0]_Invoices2001Slovakia" xfId="2126"/>
    <cellStyle name="Walutowy_Invoices2001Slovakia" xfId="2127"/>
    <cellStyle name="Warning Text" xfId="2128" builtinId="11" customBuiltin="1"/>
    <cellStyle name="Warning Text 10" xfId="2129"/>
    <cellStyle name="Warning Text 11" xfId="2130"/>
    <cellStyle name="Warning Text 12" xfId="2131"/>
    <cellStyle name="Warning Text 13" xfId="2132"/>
    <cellStyle name="Warning Text 14" xfId="2133"/>
    <cellStyle name="Warning Text 2" xfId="2134"/>
    <cellStyle name="Warning Text 2 2" xfId="2135"/>
    <cellStyle name="Warning Text 2 3" xfId="2136"/>
    <cellStyle name="Warning Text 3" xfId="2137"/>
    <cellStyle name="Warning Text 4" xfId="2138"/>
    <cellStyle name="Warning Text 5" xfId="2139"/>
    <cellStyle name="Warning Text 6" xfId="2140"/>
    <cellStyle name="Warning Text 7" xfId="2141"/>
    <cellStyle name="Warning Text 8" xfId="2142"/>
    <cellStyle name="Warning Text 9" xfId="2143"/>
    <cellStyle name="wrap" xfId="2144"/>
    <cellStyle name="Wไhrung [0]_35ERI8T2gbIEMixb4v26icuOo" xfId="2145"/>
    <cellStyle name="Wไhrung_35ERI8T2gbIEMixb4v26icuOo" xfId="2146"/>
    <cellStyle name="xuan" xfId="2147"/>
    <cellStyle name="y" xfId="2148"/>
    <cellStyle name="Ý kh¸c_B¶ng 1 (2)" xfId="2149"/>
    <cellStyle name="Zeilenebene_1_主营业务利润明细表" xfId="2150"/>
    <cellStyle name="センター" xfId="2151"/>
    <cellStyle name=" [0.00]_ Att. 1- Cover" xfId="2152"/>
    <cellStyle name="_ Att. 1- Cover" xfId="2153"/>
    <cellStyle name="?_ Att. 1- Cover" xfId="2154"/>
    <cellStyle name="똿뗦먛귟 [0.00]_PRODUCT DETAIL Q1" xfId="2155"/>
    <cellStyle name="똿뗦먛귟_PRODUCT DETAIL Q1" xfId="2156"/>
    <cellStyle name="믅됞 [0.00]_PRODUCT DETAIL Q1" xfId="2157"/>
    <cellStyle name="믅됞_PRODUCT DETAIL Q1" xfId="2158"/>
    <cellStyle name="백분율_††††† " xfId="2159"/>
    <cellStyle name="뷭?_BOOKSHIP" xfId="2160"/>
    <cellStyle name="안건회계법인" xfId="2161"/>
    <cellStyle name="콤마 [ - 유형1" xfId="2162"/>
    <cellStyle name="콤마 [ - 유형2" xfId="2163"/>
    <cellStyle name="콤마 [ - 유형3" xfId="2164"/>
    <cellStyle name="콤마 [ - 유형4" xfId="2165"/>
    <cellStyle name="콤마 [ - 유형5" xfId="2166"/>
    <cellStyle name="콤마 [ - 유형6" xfId="2167"/>
    <cellStyle name="콤마 [ - 유형7" xfId="2168"/>
    <cellStyle name="콤마 [ - 유형8" xfId="2169"/>
    <cellStyle name="콤마 [0]_ 비목별 월별기술 " xfId="2170"/>
    <cellStyle name="콤마_ 비목별 월별기술 " xfId="2171"/>
    <cellStyle name="통화 [0]_††††† " xfId="2172"/>
    <cellStyle name="통화_††††† " xfId="2173"/>
    <cellStyle name="표준_ 97년 경영분석(안)" xfId="2174"/>
    <cellStyle name="표줠_Sheet1_1_총괄표 (수출입) (2)" xfId="2175"/>
    <cellStyle name="一般_00Q3902REV.1" xfId="2176"/>
    <cellStyle name="千位[0]_pldt" xfId="2177"/>
    <cellStyle name="千位_pldt" xfId="2178"/>
    <cellStyle name="千位分隔_PLDT" xfId="2179"/>
    <cellStyle name="千分位[0]_00Q3902REV.1" xfId="2180"/>
    <cellStyle name="千分位_00Q3902REV.1" xfId="2181"/>
    <cellStyle name="后继超级链接_销售公司-2002年报表体系（12.21）" xfId="2182"/>
    <cellStyle name="已瀏覽過的超連結" xfId="2183"/>
    <cellStyle name="常?_Sales Forecast - TCLVN" xfId="2184"/>
    <cellStyle name="常规_4403-200312" xfId="2185"/>
    <cellStyle name="桁区切り [0.00]_††††† " xfId="2186"/>
    <cellStyle name="桁区切り_††††† " xfId="2187"/>
    <cellStyle name="標準_#265_Rebates and Pricing" xfId="2188"/>
    <cellStyle name="貨幣 [0]_00Q3902REV.1" xfId="2189"/>
    <cellStyle name="貨幣[0]_BRE" xfId="2190"/>
    <cellStyle name="貨幣_00Q3902REV.1" xfId="2191"/>
    <cellStyle name="超级链接_销售公司-2002年报表体系（12.21）" xfId="2192"/>
    <cellStyle name="超連結" xfId="2193"/>
    <cellStyle name="超連結_x000f_" xfId="2194"/>
    <cellStyle name="超連結_x000d_" xfId="2195"/>
    <cellStyle name="超連結??汸" xfId="2196"/>
    <cellStyle name="超連結?w?" xfId="2197"/>
    <cellStyle name="超連結?潒?" xfId="2198"/>
    <cellStyle name="超連結♇⹡汸" xfId="2199"/>
    <cellStyle name="超連結⁷潒慭" xfId="2200"/>
    <cellStyle name="超連結敎w慭" xfId="2201"/>
    <cellStyle name="通貨 [0.00]_††††† " xfId="2202"/>
    <cellStyle name="通貨_††††† " xfId="2203"/>
    <cellStyle name="隨後的超連結" xfId="2204"/>
    <cellStyle name="隨後的超連結n_x0003_" xfId="2205"/>
    <cellStyle name="隨後的超連結n汸s?呃L" xfId="2206"/>
    <cellStyle name="隨後的超連結n汸s䱘呃L" xfId="2207"/>
    <cellStyle name="隨後的超連結s?呃L?R" xfId="2208"/>
    <cellStyle name="隨後的超連結s䱘呃L䄀R" xfId="22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Normal="100" workbookViewId="0">
      <pane xSplit="2" ySplit="8" topLeftCell="C20" activePane="bottomRight" state="frozen"/>
      <selection pane="topRight" activeCell="C1" sqref="C1"/>
      <selection pane="bottomLeft" activeCell="A9" sqref="A9"/>
      <selection pane="bottomRight" activeCell="E26" sqref="E26"/>
    </sheetView>
  </sheetViews>
  <sheetFormatPr defaultRowHeight="15.75"/>
  <cols>
    <col min="1" max="1" width="5.28515625" style="5" customWidth="1"/>
    <col min="2" max="2" width="71.140625" style="5" customWidth="1"/>
    <col min="3" max="3" width="15.28515625" style="5" customWidth="1"/>
    <col min="4" max="4" width="11.85546875" style="5" customWidth="1"/>
    <col min="5" max="5" width="9.140625" style="5"/>
    <col min="6" max="6" width="27.7109375" style="5" customWidth="1"/>
    <col min="7" max="16384" width="9.140625" style="5"/>
  </cols>
  <sheetData>
    <row r="1" spans="1:6" s="8" customFormat="1">
      <c r="A1" s="1" t="s">
        <v>151</v>
      </c>
      <c r="C1" s="57" t="s">
        <v>262</v>
      </c>
    </row>
    <row r="2" spans="1:6">
      <c r="A2" s="21"/>
      <c r="C2" s="83" t="s">
        <v>273</v>
      </c>
    </row>
    <row r="3" spans="1:6" ht="28.5" customHeight="1">
      <c r="A3" s="257" t="s">
        <v>357</v>
      </c>
      <c r="B3" s="257"/>
      <c r="C3" s="257"/>
    </row>
    <row r="4" spans="1:6">
      <c r="A4" s="258" t="s">
        <v>356</v>
      </c>
      <c r="B4" s="258"/>
      <c r="C4" s="258"/>
    </row>
    <row r="6" spans="1:6" s="8" customFormat="1" ht="38.25" customHeight="1">
      <c r="A6" s="259" t="s">
        <v>1</v>
      </c>
      <c r="B6" s="259" t="s">
        <v>2</v>
      </c>
      <c r="C6" s="259" t="s">
        <v>358</v>
      </c>
    </row>
    <row r="7" spans="1:6" s="8" customFormat="1" ht="41.25" customHeight="1">
      <c r="A7" s="259"/>
      <c r="B7" s="259"/>
      <c r="C7" s="259"/>
    </row>
    <row r="8" spans="1:6" s="8" customFormat="1" ht="17.25" customHeight="1">
      <c r="A8" s="58" t="s">
        <v>3</v>
      </c>
      <c r="B8" s="58" t="s">
        <v>4</v>
      </c>
      <c r="C8" s="58">
        <v>3</v>
      </c>
    </row>
    <row r="9" spans="1:6" s="3" customFormat="1" ht="30" customHeight="1">
      <c r="A9" s="9" t="s">
        <v>3</v>
      </c>
      <c r="B9" s="59" t="s">
        <v>5</v>
      </c>
      <c r="C9" s="288">
        <f>C10+C13+C16+C17</f>
        <v>921638</v>
      </c>
      <c r="D9" s="68"/>
    </row>
    <row r="10" spans="1:6" s="3" customFormat="1" ht="30" customHeight="1">
      <c r="A10" s="10" t="s">
        <v>6</v>
      </c>
      <c r="B10" s="11" t="s">
        <v>7</v>
      </c>
      <c r="C10" s="289">
        <f>C11+C12</f>
        <v>46930</v>
      </c>
      <c r="D10" s="68"/>
      <c r="F10" s="68"/>
    </row>
    <row r="11" spans="1:6" s="3" customFormat="1" ht="30" customHeight="1">
      <c r="A11" s="12" t="s">
        <v>8</v>
      </c>
      <c r="B11" s="13" t="s">
        <v>9</v>
      </c>
      <c r="C11" s="290">
        <v>46930</v>
      </c>
    </row>
    <row r="12" spans="1:6" s="3" customFormat="1" ht="30" customHeight="1">
      <c r="A12" s="12" t="s">
        <v>8</v>
      </c>
      <c r="B12" s="13" t="s">
        <v>10</v>
      </c>
      <c r="C12" s="290"/>
    </row>
    <row r="13" spans="1:6" s="3" customFormat="1" ht="30" customHeight="1">
      <c r="A13" s="10" t="s">
        <v>11</v>
      </c>
      <c r="B13" s="11" t="s">
        <v>12</v>
      </c>
      <c r="C13" s="289">
        <f>C14+C15</f>
        <v>874708</v>
      </c>
    </row>
    <row r="14" spans="1:6" s="3" customFormat="1" ht="30" customHeight="1">
      <c r="A14" s="12" t="s">
        <v>8</v>
      </c>
      <c r="B14" s="13" t="s">
        <v>13</v>
      </c>
      <c r="C14" s="290">
        <v>768243</v>
      </c>
      <c r="D14" s="22"/>
    </row>
    <row r="15" spans="1:6" s="3" customFormat="1" ht="30" customHeight="1">
      <c r="A15" s="12" t="s">
        <v>8</v>
      </c>
      <c r="B15" s="13" t="s">
        <v>14</v>
      </c>
      <c r="C15" s="290">
        <v>106465</v>
      </c>
    </row>
    <row r="16" spans="1:6" s="3" customFormat="1" ht="30" customHeight="1">
      <c r="A16" s="10" t="s">
        <v>15</v>
      </c>
      <c r="B16" s="11" t="s">
        <v>16</v>
      </c>
      <c r="C16" s="290"/>
    </row>
    <row r="17" spans="1:4" s="3" customFormat="1" ht="30" customHeight="1">
      <c r="A17" s="10" t="s">
        <v>17</v>
      </c>
      <c r="B17" s="11" t="s">
        <v>18</v>
      </c>
      <c r="C17" s="290"/>
    </row>
    <row r="18" spans="1:4" s="3" customFormat="1" ht="30" customHeight="1">
      <c r="A18" s="10" t="s">
        <v>4</v>
      </c>
      <c r="B18" s="11" t="s">
        <v>19</v>
      </c>
      <c r="C18" s="289">
        <f>C19+C25+C28+C29</f>
        <v>921638</v>
      </c>
    </row>
    <row r="19" spans="1:4" s="3" customFormat="1" ht="30" customHeight="1">
      <c r="A19" s="10" t="s">
        <v>20</v>
      </c>
      <c r="B19" s="11" t="s">
        <v>21</v>
      </c>
      <c r="C19" s="289">
        <f>C20+C21+C22+C23</f>
        <v>815173</v>
      </c>
      <c r="D19" s="22"/>
    </row>
    <row r="20" spans="1:4" s="3" customFormat="1" ht="30" customHeight="1">
      <c r="A20" s="12">
        <v>1</v>
      </c>
      <c r="B20" s="13" t="s">
        <v>22</v>
      </c>
      <c r="C20" s="291">
        <v>22730</v>
      </c>
    </row>
    <row r="21" spans="1:4" s="3" customFormat="1" ht="30" customHeight="1">
      <c r="A21" s="12">
        <v>2</v>
      </c>
      <c r="B21" s="13" t="s">
        <v>23</v>
      </c>
      <c r="C21" s="291">
        <v>771240</v>
      </c>
    </row>
    <row r="22" spans="1:4" s="3" customFormat="1" ht="30" customHeight="1">
      <c r="A22" s="12">
        <v>3</v>
      </c>
      <c r="B22" s="13" t="s">
        <v>24</v>
      </c>
      <c r="C22" s="291">
        <v>16203</v>
      </c>
      <c r="D22" s="22"/>
    </row>
    <row r="23" spans="1:4" s="3" customFormat="1" ht="30" customHeight="1">
      <c r="A23" s="12">
        <v>4</v>
      </c>
      <c r="B23" s="13" t="s">
        <v>153</v>
      </c>
      <c r="C23" s="292">
        <v>5000</v>
      </c>
    </row>
    <row r="24" spans="1:4" s="3" customFormat="1" ht="30" customHeight="1">
      <c r="A24" s="12" t="s">
        <v>274</v>
      </c>
      <c r="B24" s="13" t="s">
        <v>25</v>
      </c>
      <c r="C24" s="291">
        <v>6694</v>
      </c>
    </row>
    <row r="25" spans="1:4" s="3" customFormat="1" ht="30" customHeight="1">
      <c r="A25" s="10" t="s">
        <v>11</v>
      </c>
      <c r="B25" s="11" t="s">
        <v>26</v>
      </c>
      <c r="C25" s="293">
        <f>C26+C27</f>
        <v>106465</v>
      </c>
    </row>
    <row r="26" spans="1:4" s="3" customFormat="1" ht="30" customHeight="1">
      <c r="A26" s="12">
        <v>1</v>
      </c>
      <c r="B26" s="13" t="s">
        <v>27</v>
      </c>
      <c r="C26" s="291">
        <v>64661</v>
      </c>
    </row>
    <row r="27" spans="1:4" s="3" customFormat="1" ht="30" customHeight="1">
      <c r="A27" s="12">
        <v>2</v>
      </c>
      <c r="B27" s="13" t="s">
        <v>239</v>
      </c>
      <c r="C27" s="291">
        <v>41804</v>
      </c>
    </row>
    <row r="28" spans="1:4" s="3" customFormat="1" ht="30" customHeight="1">
      <c r="A28" s="10" t="s">
        <v>17</v>
      </c>
      <c r="B28" s="11" t="s">
        <v>225</v>
      </c>
      <c r="C28" s="291"/>
    </row>
    <row r="29" spans="1:4" s="3" customFormat="1" ht="30" customHeight="1">
      <c r="A29" s="63" t="s">
        <v>15</v>
      </c>
      <c r="B29" s="64" t="s">
        <v>29</v>
      </c>
      <c r="C29" s="294"/>
    </row>
    <row r="30" spans="1:4">
      <c r="A30" s="256"/>
      <c r="B30" s="256"/>
      <c r="C30" s="256"/>
    </row>
  </sheetData>
  <mergeCells count="6">
    <mergeCell ref="A30:C30"/>
    <mergeCell ref="A3:C3"/>
    <mergeCell ref="A4:C4"/>
    <mergeCell ref="A6:A7"/>
    <mergeCell ref="B6:B7"/>
    <mergeCell ref="C6:C7"/>
  </mergeCells>
  <phoneticPr fontId="2" type="noConversion"/>
  <printOptions horizontalCentered="1"/>
  <pageMargins left="0.51181102362204722" right="0.19685039370078741" top="0.74803149606299213" bottom="0.51181102362204722" header="0.19685039370078741" footer="0.19685039370078741"/>
  <pageSetup paperSize="9" scale="90" orientation="portrait" useFirstPageNumber="1"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7" workbookViewId="0">
      <selection activeCell="A7" sqref="A7:F26"/>
    </sheetView>
  </sheetViews>
  <sheetFormatPr defaultRowHeight="18.75"/>
  <cols>
    <col min="1" max="1" width="9.140625" style="27"/>
    <col min="2" max="2" width="24.7109375" style="27" customWidth="1"/>
    <col min="3" max="3" width="16.140625" style="27" customWidth="1"/>
    <col min="4" max="4" width="17.5703125" style="27" customWidth="1"/>
    <col min="5" max="5" width="17.7109375" style="27" customWidth="1"/>
    <col min="6" max="6" width="16.28515625" style="27" customWidth="1"/>
    <col min="7" max="16384" width="9.140625" style="27"/>
  </cols>
  <sheetData>
    <row r="1" spans="1:6">
      <c r="A1" s="180" t="s">
        <v>151</v>
      </c>
      <c r="F1" s="57" t="s">
        <v>271</v>
      </c>
    </row>
    <row r="2" spans="1:6">
      <c r="A2" s="176"/>
      <c r="F2" s="83" t="str">
        <f>'89'!J2</f>
        <v>(Thông tư 343/2016/TT-BTC)</v>
      </c>
    </row>
    <row r="3" spans="1:6" ht="41.25" customHeight="1">
      <c r="A3" s="271" t="s">
        <v>370</v>
      </c>
      <c r="B3" s="271"/>
      <c r="C3" s="271"/>
      <c r="D3" s="271"/>
      <c r="E3" s="271"/>
      <c r="F3" s="271"/>
    </row>
    <row r="4" spans="1:6">
      <c r="A4" s="261" t="str">
        <f>'89'!A4:J4</f>
        <v>(Kèm theo Quyết định số         /QĐ-UBND ngày   tháng 01 năm 2025 của UBND huyện Bắc Sơn)</v>
      </c>
      <c r="B4" s="261"/>
      <c r="C4" s="261"/>
      <c r="D4" s="261"/>
      <c r="E4" s="261"/>
      <c r="F4" s="261"/>
    </row>
    <row r="5" spans="1:6">
      <c r="F5" s="177" t="s">
        <v>0</v>
      </c>
    </row>
    <row r="6" spans="1:6" s="179" customFormat="1" ht="126" customHeight="1">
      <c r="A6" s="178" t="s">
        <v>1</v>
      </c>
      <c r="B6" s="178" t="s">
        <v>126</v>
      </c>
      <c r="C6" s="178" t="s">
        <v>131</v>
      </c>
      <c r="D6" s="178" t="s">
        <v>134</v>
      </c>
      <c r="E6" s="178" t="s">
        <v>135</v>
      </c>
      <c r="F6" s="178" t="s">
        <v>136</v>
      </c>
    </row>
    <row r="7" spans="1:6">
      <c r="A7" s="50" t="s">
        <v>3</v>
      </c>
      <c r="B7" s="50" t="s">
        <v>4</v>
      </c>
      <c r="C7" s="50">
        <v>1</v>
      </c>
      <c r="D7" s="50">
        <v>2</v>
      </c>
      <c r="E7" s="50">
        <v>3</v>
      </c>
      <c r="F7" s="50">
        <v>4</v>
      </c>
    </row>
    <row r="8" spans="1:6">
      <c r="A8" s="344"/>
      <c r="B8" s="345" t="s">
        <v>110</v>
      </c>
      <c r="C8" s="346">
        <f>SUM(C9:C26)</f>
        <v>11980.5</v>
      </c>
      <c r="D8" s="346">
        <f t="shared" ref="D8:F8" si="0">SUM(D9:D26)</f>
        <v>0</v>
      </c>
      <c r="E8" s="346">
        <f t="shared" si="0"/>
        <v>71.5</v>
      </c>
      <c r="F8" s="346">
        <f t="shared" si="0"/>
        <v>11909</v>
      </c>
    </row>
    <row r="9" spans="1:6">
      <c r="A9" s="347">
        <v>1</v>
      </c>
      <c r="B9" s="348" t="s">
        <v>231</v>
      </c>
      <c r="C9" s="349">
        <f>D9+E9+F9</f>
        <v>6</v>
      </c>
      <c r="D9" s="350"/>
      <c r="E9" s="351">
        <v>6</v>
      </c>
      <c r="F9" s="351">
        <v>0</v>
      </c>
    </row>
    <row r="10" spans="1:6">
      <c r="A10" s="347">
        <v>2</v>
      </c>
      <c r="B10" s="348" t="s">
        <v>297</v>
      </c>
      <c r="C10" s="349">
        <f t="shared" ref="C10:C26" si="1">D10+E10+F10</f>
        <v>684.5</v>
      </c>
      <c r="D10" s="350"/>
      <c r="E10" s="351">
        <v>4.5</v>
      </c>
      <c r="F10" s="351">
        <v>680</v>
      </c>
    </row>
    <row r="11" spans="1:6">
      <c r="A11" s="347">
        <v>3</v>
      </c>
      <c r="B11" s="348" t="s">
        <v>298</v>
      </c>
      <c r="C11" s="349">
        <f t="shared" si="1"/>
        <v>4.5</v>
      </c>
      <c r="D11" s="350"/>
      <c r="E11" s="351">
        <v>4.5</v>
      </c>
      <c r="F11" s="351">
        <v>0</v>
      </c>
    </row>
    <row r="12" spans="1:6">
      <c r="A12" s="352">
        <v>4</v>
      </c>
      <c r="B12" s="353" t="s">
        <v>299</v>
      </c>
      <c r="C12" s="349">
        <f t="shared" si="1"/>
        <v>5</v>
      </c>
      <c r="D12" s="354"/>
      <c r="E12" s="355">
        <v>5</v>
      </c>
      <c r="F12" s="355">
        <v>0</v>
      </c>
    </row>
    <row r="13" spans="1:6">
      <c r="A13" s="352">
        <v>5</v>
      </c>
      <c r="B13" s="353" t="s">
        <v>300</v>
      </c>
      <c r="C13" s="349">
        <f t="shared" si="1"/>
        <v>517.5</v>
      </c>
      <c r="D13" s="354"/>
      <c r="E13" s="355">
        <v>7.5</v>
      </c>
      <c r="F13" s="355">
        <v>510</v>
      </c>
    </row>
    <row r="14" spans="1:6">
      <c r="A14" s="352">
        <v>6</v>
      </c>
      <c r="B14" s="353" t="s">
        <v>301</v>
      </c>
      <c r="C14" s="349">
        <f t="shared" si="1"/>
        <v>655.5</v>
      </c>
      <c r="D14" s="354"/>
      <c r="E14" s="355">
        <v>4.5</v>
      </c>
      <c r="F14" s="355">
        <v>651</v>
      </c>
    </row>
    <row r="15" spans="1:6">
      <c r="A15" s="352">
        <v>7</v>
      </c>
      <c r="B15" s="353" t="s">
        <v>302</v>
      </c>
      <c r="C15" s="349">
        <f t="shared" si="1"/>
        <v>599</v>
      </c>
      <c r="D15" s="354"/>
      <c r="E15" s="355">
        <v>3</v>
      </c>
      <c r="F15" s="355">
        <v>596</v>
      </c>
    </row>
    <row r="16" spans="1:6">
      <c r="A16" s="352">
        <v>8</v>
      </c>
      <c r="B16" s="353" t="s">
        <v>303</v>
      </c>
      <c r="C16" s="349">
        <f t="shared" si="1"/>
        <v>1984</v>
      </c>
      <c r="D16" s="354"/>
      <c r="E16" s="355">
        <v>3</v>
      </c>
      <c r="F16" s="355">
        <v>1981</v>
      </c>
    </row>
    <row r="17" spans="1:6">
      <c r="A17" s="352">
        <v>9</v>
      </c>
      <c r="B17" s="353" t="s">
        <v>304</v>
      </c>
      <c r="C17" s="349">
        <f t="shared" si="1"/>
        <v>1022.5</v>
      </c>
      <c r="D17" s="354"/>
      <c r="E17" s="355">
        <v>2</v>
      </c>
      <c r="F17" s="355">
        <v>1020.5</v>
      </c>
    </row>
    <row r="18" spans="1:6">
      <c r="A18" s="352">
        <v>10</v>
      </c>
      <c r="B18" s="353" t="s">
        <v>305</v>
      </c>
      <c r="C18" s="349">
        <f t="shared" si="1"/>
        <v>4</v>
      </c>
      <c r="D18" s="354"/>
      <c r="E18" s="355">
        <v>4</v>
      </c>
      <c r="F18" s="355">
        <v>0</v>
      </c>
    </row>
    <row r="19" spans="1:6">
      <c r="A19" s="352">
        <v>11</v>
      </c>
      <c r="B19" s="353" t="s">
        <v>306</v>
      </c>
      <c r="C19" s="349">
        <f t="shared" si="1"/>
        <v>2.5</v>
      </c>
      <c r="D19" s="354"/>
      <c r="E19" s="355">
        <v>2.5</v>
      </c>
      <c r="F19" s="355">
        <v>0</v>
      </c>
    </row>
    <row r="20" spans="1:6">
      <c r="A20" s="352">
        <v>12</v>
      </c>
      <c r="B20" s="353" t="s">
        <v>307</v>
      </c>
      <c r="C20" s="349">
        <f t="shared" si="1"/>
        <v>122.5</v>
      </c>
      <c r="D20" s="354"/>
      <c r="E20" s="355">
        <v>2</v>
      </c>
      <c r="F20" s="355">
        <v>120.5</v>
      </c>
    </row>
    <row r="21" spans="1:6">
      <c r="A21" s="352">
        <v>13</v>
      </c>
      <c r="B21" s="353" t="s">
        <v>308</v>
      </c>
      <c r="C21" s="349">
        <f t="shared" si="1"/>
        <v>176</v>
      </c>
      <c r="D21" s="354"/>
      <c r="E21" s="355">
        <v>6</v>
      </c>
      <c r="F21" s="355">
        <v>170</v>
      </c>
    </row>
    <row r="22" spans="1:6">
      <c r="A22" s="352">
        <v>14</v>
      </c>
      <c r="B22" s="353" t="s">
        <v>309</v>
      </c>
      <c r="C22" s="349">
        <f t="shared" si="1"/>
        <v>3</v>
      </c>
      <c r="D22" s="354"/>
      <c r="E22" s="355">
        <v>3</v>
      </c>
      <c r="F22" s="355">
        <v>0</v>
      </c>
    </row>
    <row r="23" spans="1:6">
      <c r="A23" s="352">
        <v>15</v>
      </c>
      <c r="B23" s="353" t="s">
        <v>310</v>
      </c>
      <c r="C23" s="349">
        <f t="shared" si="1"/>
        <v>553.5</v>
      </c>
      <c r="D23" s="354"/>
      <c r="E23" s="355">
        <v>3.5</v>
      </c>
      <c r="F23" s="355">
        <v>550</v>
      </c>
    </row>
    <row r="24" spans="1:6">
      <c r="A24" s="352">
        <v>16</v>
      </c>
      <c r="B24" s="353" t="s">
        <v>311</v>
      </c>
      <c r="C24" s="349">
        <f t="shared" si="1"/>
        <v>21.5</v>
      </c>
      <c r="D24" s="354"/>
      <c r="E24" s="355">
        <v>2.5</v>
      </c>
      <c r="F24" s="355">
        <v>19</v>
      </c>
    </row>
    <row r="25" spans="1:6">
      <c r="A25" s="352">
        <v>17</v>
      </c>
      <c r="B25" s="353" t="s">
        <v>312</v>
      </c>
      <c r="C25" s="349">
        <f t="shared" si="1"/>
        <v>4734</v>
      </c>
      <c r="D25" s="354"/>
      <c r="E25" s="355">
        <v>5</v>
      </c>
      <c r="F25" s="355">
        <v>4729</v>
      </c>
    </row>
    <row r="26" spans="1:6">
      <c r="A26" s="356">
        <v>18</v>
      </c>
      <c r="B26" s="357" t="s">
        <v>313</v>
      </c>
      <c r="C26" s="358">
        <f t="shared" si="1"/>
        <v>885</v>
      </c>
      <c r="D26" s="342"/>
      <c r="E26" s="340">
        <v>3</v>
      </c>
      <c r="F26" s="340">
        <v>882</v>
      </c>
    </row>
  </sheetData>
  <mergeCells count="2">
    <mergeCell ref="A3:F3"/>
    <mergeCell ref="A4:F4"/>
  </mergeCells>
  <phoneticPr fontId="2" type="noConversion"/>
  <printOptions horizontalCentered="1"/>
  <pageMargins left="0.78740157480314965" right="0.19685039370078741" top="0.78740157480314965" bottom="0.78740157480314965" header="0.19685039370078741" footer="0.19685039370078741"/>
  <pageSetup paperSize="9" scale="9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workbookViewId="0">
      <pane xSplit="2" ySplit="9" topLeftCell="D22" activePane="bottomRight" state="frozen"/>
      <selection pane="topRight" activeCell="C1" sqref="C1"/>
      <selection pane="bottomLeft" activeCell="A10" sqref="A10"/>
      <selection pane="bottomRight" activeCell="F31" sqref="F31"/>
    </sheetView>
  </sheetViews>
  <sheetFormatPr defaultColWidth="13.28515625" defaultRowHeight="15.75"/>
  <cols>
    <col min="1" max="1" width="6.42578125" style="133" customWidth="1"/>
    <col min="2" max="2" width="23.140625" style="106" customWidth="1"/>
    <col min="3" max="3" width="11.5703125" style="106" customWidth="1"/>
    <col min="4" max="4" width="10" style="106" customWidth="1"/>
    <col min="5" max="5" width="11.85546875" style="106" customWidth="1"/>
    <col min="6" max="6" width="11.7109375" style="106" customWidth="1"/>
    <col min="7" max="7" width="11.5703125" style="106" customWidth="1"/>
    <col min="8" max="8" width="11.28515625" style="106" customWidth="1"/>
    <col min="9" max="9" width="8" style="106" customWidth="1"/>
    <col min="10" max="10" width="10.140625" style="106" customWidth="1"/>
    <col min="11" max="11" width="10.7109375" style="106" customWidth="1"/>
    <col min="12" max="12" width="7.5703125" style="106" customWidth="1"/>
    <col min="13" max="13" width="10" style="106" customWidth="1"/>
    <col min="14" max="16" width="7.85546875" style="106" customWidth="1"/>
    <col min="17" max="17" width="10.7109375" style="106" customWidth="1"/>
    <col min="18" max="18" width="11.140625" style="106" customWidth="1"/>
    <col min="19" max="19" width="8" style="106" customWidth="1"/>
    <col min="20" max="20" width="10.7109375" style="106" customWidth="1"/>
    <col min="21" max="22" width="11" style="106" customWidth="1"/>
    <col min="23" max="23" width="7.7109375" style="106" customWidth="1"/>
    <col min="24" max="24" width="11.28515625" style="106" customWidth="1"/>
    <col min="25" max="25" width="11.42578125" style="106" customWidth="1"/>
    <col min="26" max="26" width="7.85546875" style="106" customWidth="1"/>
    <col min="27" max="16384" width="13.28515625" style="106"/>
  </cols>
  <sheetData>
    <row r="1" spans="1:26" ht="18.75" customHeight="1">
      <c r="A1" s="102"/>
      <c r="B1" s="103"/>
      <c r="C1" s="104"/>
      <c r="D1" s="104"/>
      <c r="E1" s="104"/>
      <c r="F1" s="104"/>
      <c r="G1" s="104"/>
      <c r="H1" s="104"/>
      <c r="I1" s="104"/>
      <c r="J1" s="105"/>
      <c r="K1" s="105"/>
      <c r="L1" s="104"/>
      <c r="M1" s="104"/>
      <c r="N1" s="104"/>
      <c r="O1" s="104"/>
      <c r="P1" s="104"/>
      <c r="Q1" s="104"/>
      <c r="R1" s="104"/>
      <c r="S1" s="104"/>
      <c r="U1" s="107"/>
      <c r="V1" s="107"/>
      <c r="W1" s="107"/>
      <c r="X1" s="107"/>
      <c r="Y1" s="57" t="s">
        <v>272</v>
      </c>
      <c r="Z1" s="107"/>
    </row>
    <row r="2" spans="1:26" ht="18.75">
      <c r="A2" s="102"/>
      <c r="B2" s="103"/>
      <c r="C2" s="104"/>
      <c r="D2" s="104"/>
      <c r="E2" s="104"/>
      <c r="F2" s="104"/>
      <c r="G2" s="104"/>
      <c r="H2" s="104"/>
      <c r="I2" s="104"/>
      <c r="J2" s="105"/>
      <c r="K2" s="105"/>
      <c r="L2" s="104"/>
      <c r="M2" s="104"/>
      <c r="N2" s="104"/>
      <c r="O2" s="104"/>
      <c r="P2" s="104"/>
      <c r="Q2" s="104"/>
      <c r="R2" s="104"/>
      <c r="S2" s="104"/>
      <c r="T2" s="108"/>
      <c r="U2" s="108"/>
      <c r="V2" s="108"/>
      <c r="W2" s="108"/>
      <c r="X2" s="134"/>
      <c r="Y2" s="84" t="str">
        <f>'90'!F2</f>
        <v>(Thông tư 343/2016/TT-BTC)</v>
      </c>
      <c r="Z2" s="134"/>
    </row>
    <row r="3" spans="1:26" ht="18.75" customHeight="1">
      <c r="A3" s="273" t="s">
        <v>371</v>
      </c>
      <c r="B3" s="273"/>
      <c r="C3" s="273"/>
      <c r="D3" s="273"/>
      <c r="E3" s="273"/>
      <c r="F3" s="273"/>
      <c r="G3" s="273"/>
      <c r="H3" s="273"/>
      <c r="I3" s="273"/>
      <c r="J3" s="273"/>
      <c r="K3" s="273"/>
      <c r="L3" s="273"/>
      <c r="M3" s="273"/>
      <c r="N3" s="273"/>
      <c r="O3" s="273"/>
      <c r="P3" s="273"/>
      <c r="Q3" s="273"/>
      <c r="R3" s="273"/>
      <c r="S3" s="273"/>
      <c r="T3" s="273"/>
      <c r="U3" s="273"/>
      <c r="V3" s="273"/>
      <c r="W3" s="273"/>
      <c r="X3" s="273"/>
      <c r="Y3" s="273"/>
      <c r="Z3" s="273"/>
    </row>
    <row r="4" spans="1:26" ht="18.75">
      <c r="A4" s="274" t="str">
        <f>'90'!A4:F4</f>
        <v>(Kèm theo Quyết định số         /QĐ-UBND ngày   tháng 01 năm 2025 của UBND huyện Bắc Sơn)</v>
      </c>
      <c r="B4" s="274"/>
      <c r="C4" s="274"/>
      <c r="D4" s="274"/>
      <c r="E4" s="274"/>
      <c r="F4" s="274"/>
      <c r="G4" s="274"/>
      <c r="H4" s="274"/>
      <c r="I4" s="274"/>
      <c r="J4" s="274"/>
      <c r="K4" s="274"/>
      <c r="L4" s="274"/>
      <c r="M4" s="274"/>
      <c r="N4" s="274"/>
      <c r="O4" s="274"/>
      <c r="P4" s="274"/>
      <c r="Q4" s="274"/>
      <c r="R4" s="274"/>
      <c r="S4" s="274"/>
      <c r="T4" s="274"/>
      <c r="U4" s="274"/>
      <c r="V4" s="274"/>
      <c r="W4" s="274"/>
      <c r="X4" s="274"/>
      <c r="Y4" s="274"/>
      <c r="Z4" s="274"/>
    </row>
    <row r="5" spans="1:26" s="113" customFormat="1" ht="18.75">
      <c r="A5" s="109"/>
      <c r="B5" s="110"/>
      <c r="C5" s="111"/>
      <c r="D5" s="111"/>
      <c r="E5" s="111"/>
      <c r="F5" s="111"/>
      <c r="G5" s="111"/>
      <c r="H5" s="111"/>
      <c r="I5" s="111"/>
      <c r="J5" s="112"/>
      <c r="K5" s="275"/>
      <c r="L5" s="275"/>
      <c r="M5" s="112"/>
      <c r="N5" s="112"/>
      <c r="O5" s="112"/>
      <c r="P5" s="112"/>
      <c r="Q5" s="112"/>
      <c r="R5" s="112"/>
      <c r="S5" s="112"/>
      <c r="T5" s="276" t="s">
        <v>0</v>
      </c>
      <c r="U5" s="276"/>
      <c r="V5" s="276"/>
      <c r="W5" s="276"/>
      <c r="X5" s="276"/>
      <c r="Y5" s="276"/>
      <c r="Z5" s="276"/>
    </row>
    <row r="6" spans="1:26" s="113" customFormat="1">
      <c r="A6" s="272" t="s">
        <v>315</v>
      </c>
      <c r="B6" s="272" t="s">
        <v>316</v>
      </c>
      <c r="C6" s="272" t="s">
        <v>131</v>
      </c>
      <c r="D6" s="272" t="s">
        <v>137</v>
      </c>
      <c r="E6" s="272"/>
      <c r="F6" s="272" t="s">
        <v>218</v>
      </c>
      <c r="G6" s="272"/>
      <c r="H6" s="272"/>
      <c r="I6" s="272"/>
      <c r="J6" s="272"/>
      <c r="K6" s="272"/>
      <c r="L6" s="272"/>
      <c r="M6" s="272" t="s">
        <v>219</v>
      </c>
      <c r="N6" s="272"/>
      <c r="O6" s="272"/>
      <c r="P6" s="272"/>
      <c r="Q6" s="272"/>
      <c r="R6" s="272"/>
      <c r="S6" s="272"/>
      <c r="T6" s="272" t="s">
        <v>314</v>
      </c>
      <c r="U6" s="272"/>
      <c r="V6" s="272"/>
      <c r="W6" s="272"/>
      <c r="X6" s="272"/>
      <c r="Y6" s="272"/>
      <c r="Z6" s="272"/>
    </row>
    <row r="7" spans="1:26" s="113" customFormat="1" ht="60" customHeight="1">
      <c r="A7" s="272"/>
      <c r="B7" s="272"/>
      <c r="C7" s="272"/>
      <c r="D7" s="272" t="s">
        <v>138</v>
      </c>
      <c r="E7" s="272" t="s">
        <v>139</v>
      </c>
      <c r="F7" s="272" t="s">
        <v>317</v>
      </c>
      <c r="G7" s="272" t="s">
        <v>138</v>
      </c>
      <c r="H7" s="272"/>
      <c r="I7" s="272"/>
      <c r="J7" s="272" t="s">
        <v>139</v>
      </c>
      <c r="K7" s="272"/>
      <c r="L7" s="272"/>
      <c r="M7" s="272" t="s">
        <v>317</v>
      </c>
      <c r="N7" s="272" t="s">
        <v>138</v>
      </c>
      <c r="O7" s="272"/>
      <c r="P7" s="272"/>
      <c r="Q7" s="272" t="s">
        <v>139</v>
      </c>
      <c r="R7" s="272"/>
      <c r="S7" s="272"/>
      <c r="T7" s="272" t="s">
        <v>317</v>
      </c>
      <c r="U7" s="272" t="s">
        <v>138</v>
      </c>
      <c r="V7" s="272"/>
      <c r="W7" s="272"/>
      <c r="X7" s="272" t="s">
        <v>139</v>
      </c>
      <c r="Y7" s="272"/>
      <c r="Z7" s="272"/>
    </row>
    <row r="8" spans="1:26" s="115" customFormat="1" ht="47.25">
      <c r="A8" s="272"/>
      <c r="B8" s="272"/>
      <c r="C8" s="272"/>
      <c r="D8" s="272"/>
      <c r="E8" s="272"/>
      <c r="F8" s="272"/>
      <c r="G8" s="114" t="s">
        <v>131</v>
      </c>
      <c r="H8" s="114" t="s">
        <v>318</v>
      </c>
      <c r="I8" s="114" t="s">
        <v>319</v>
      </c>
      <c r="J8" s="114" t="s">
        <v>131</v>
      </c>
      <c r="K8" s="114" t="s">
        <v>318</v>
      </c>
      <c r="L8" s="114" t="s">
        <v>319</v>
      </c>
      <c r="M8" s="272"/>
      <c r="N8" s="114" t="s">
        <v>131</v>
      </c>
      <c r="O8" s="114" t="s">
        <v>318</v>
      </c>
      <c r="P8" s="114" t="s">
        <v>319</v>
      </c>
      <c r="Q8" s="114" t="s">
        <v>131</v>
      </c>
      <c r="R8" s="114" t="s">
        <v>318</v>
      </c>
      <c r="S8" s="114" t="s">
        <v>319</v>
      </c>
      <c r="T8" s="272"/>
      <c r="U8" s="114" t="s">
        <v>131</v>
      </c>
      <c r="V8" s="114" t="s">
        <v>318</v>
      </c>
      <c r="W8" s="114" t="s">
        <v>319</v>
      </c>
      <c r="X8" s="114" t="s">
        <v>131</v>
      </c>
      <c r="Y8" s="114" t="s">
        <v>318</v>
      </c>
      <c r="Z8" s="114" t="s">
        <v>319</v>
      </c>
    </row>
    <row r="9" spans="1:26" s="117" customFormat="1" ht="16.5" customHeight="1">
      <c r="A9" s="116" t="s">
        <v>3</v>
      </c>
      <c r="B9" s="116" t="s">
        <v>4</v>
      </c>
      <c r="C9" s="116">
        <v>1</v>
      </c>
      <c r="D9" s="116">
        <v>2</v>
      </c>
      <c r="E9" s="116">
        <v>3</v>
      </c>
      <c r="F9" s="116">
        <v>4</v>
      </c>
      <c r="G9" s="116">
        <v>5</v>
      </c>
      <c r="H9" s="116">
        <v>6</v>
      </c>
      <c r="I9" s="116">
        <v>7</v>
      </c>
      <c r="J9" s="116">
        <v>8</v>
      </c>
      <c r="K9" s="116">
        <v>9</v>
      </c>
      <c r="L9" s="116">
        <v>10</v>
      </c>
      <c r="M9" s="116">
        <v>11</v>
      </c>
      <c r="N9" s="116">
        <v>12</v>
      </c>
      <c r="O9" s="116">
        <v>13</v>
      </c>
      <c r="P9" s="116">
        <v>14</v>
      </c>
      <c r="Q9" s="116">
        <v>15</v>
      </c>
      <c r="R9" s="116">
        <v>16</v>
      </c>
      <c r="S9" s="116">
        <v>17</v>
      </c>
      <c r="T9" s="116">
        <v>18</v>
      </c>
      <c r="U9" s="116">
        <v>19</v>
      </c>
      <c r="V9" s="116">
        <v>20</v>
      </c>
      <c r="W9" s="116">
        <v>21</v>
      </c>
      <c r="X9" s="116">
        <v>22</v>
      </c>
      <c r="Y9" s="116">
        <v>23</v>
      </c>
      <c r="Z9" s="116">
        <v>24</v>
      </c>
    </row>
    <row r="10" spans="1:26" s="120" customFormat="1" ht="16.5" customHeight="1">
      <c r="A10" s="118"/>
      <c r="B10" s="119" t="s">
        <v>110</v>
      </c>
      <c r="C10" s="119">
        <f>C11+C16</f>
        <v>64661</v>
      </c>
      <c r="D10" s="280">
        <f t="shared" ref="D10:Y10" si="0">D11+D16</f>
        <v>61091</v>
      </c>
      <c r="E10" s="280">
        <f t="shared" si="0"/>
        <v>3570</v>
      </c>
      <c r="F10" s="280">
        <f t="shared" si="0"/>
        <v>24600</v>
      </c>
      <c r="G10" s="280">
        <f t="shared" si="0"/>
        <v>22200</v>
      </c>
      <c r="H10" s="280">
        <f t="shared" si="0"/>
        <v>22200</v>
      </c>
      <c r="I10" s="280">
        <f t="shared" si="0"/>
        <v>0</v>
      </c>
      <c r="J10" s="280">
        <f t="shared" si="0"/>
        <v>2400</v>
      </c>
      <c r="K10" s="280">
        <f t="shared" si="0"/>
        <v>2400</v>
      </c>
      <c r="L10" s="280">
        <f t="shared" si="0"/>
        <v>0</v>
      </c>
      <c r="M10" s="280">
        <f t="shared" si="0"/>
        <v>0</v>
      </c>
      <c r="N10" s="280">
        <f t="shared" si="0"/>
        <v>0</v>
      </c>
      <c r="O10" s="280">
        <f t="shared" si="0"/>
        <v>0</v>
      </c>
      <c r="P10" s="280">
        <f t="shared" si="0"/>
        <v>0</v>
      </c>
      <c r="Q10" s="280">
        <f t="shared" si="0"/>
        <v>0</v>
      </c>
      <c r="R10" s="280">
        <f t="shared" si="0"/>
        <v>0</v>
      </c>
      <c r="S10" s="280">
        <f t="shared" si="0"/>
        <v>0</v>
      </c>
      <c r="T10" s="280">
        <f t="shared" si="0"/>
        <v>40061</v>
      </c>
      <c r="U10" s="280">
        <f t="shared" si="0"/>
        <v>38891</v>
      </c>
      <c r="V10" s="280">
        <f t="shared" si="0"/>
        <v>38891</v>
      </c>
      <c r="W10" s="280">
        <f t="shared" si="0"/>
        <v>0</v>
      </c>
      <c r="X10" s="280">
        <f t="shared" si="0"/>
        <v>1170</v>
      </c>
      <c r="Y10" s="280">
        <f t="shared" si="0"/>
        <v>1170</v>
      </c>
      <c r="Z10" s="280">
        <f>Z11+Z16</f>
        <v>0</v>
      </c>
    </row>
    <row r="11" spans="1:26" s="120" customFormat="1" ht="16.5" customHeight="1">
      <c r="A11" s="121" t="s">
        <v>6</v>
      </c>
      <c r="B11" s="122" t="s">
        <v>65</v>
      </c>
      <c r="C11" s="123">
        <f>SUM(C12:C15)</f>
        <v>52752</v>
      </c>
      <c r="D11" s="281">
        <f t="shared" ref="D11:Y11" si="1">SUM(D12:D15)</f>
        <v>51582</v>
      </c>
      <c r="E11" s="281">
        <f t="shared" si="1"/>
        <v>1170</v>
      </c>
      <c r="F11" s="281">
        <f t="shared" si="1"/>
        <v>22200</v>
      </c>
      <c r="G11" s="281">
        <f t="shared" si="1"/>
        <v>22200</v>
      </c>
      <c r="H11" s="281">
        <f t="shared" si="1"/>
        <v>22200</v>
      </c>
      <c r="I11" s="281">
        <f t="shared" si="1"/>
        <v>0</v>
      </c>
      <c r="J11" s="281">
        <f t="shared" si="1"/>
        <v>0</v>
      </c>
      <c r="K11" s="281">
        <f t="shared" si="1"/>
        <v>0</v>
      </c>
      <c r="L11" s="281">
        <f t="shared" si="1"/>
        <v>0</v>
      </c>
      <c r="M11" s="281">
        <f t="shared" si="1"/>
        <v>0</v>
      </c>
      <c r="N11" s="281">
        <f t="shared" si="1"/>
        <v>0</v>
      </c>
      <c r="O11" s="281">
        <f t="shared" si="1"/>
        <v>0</v>
      </c>
      <c r="P11" s="281">
        <f t="shared" si="1"/>
        <v>0</v>
      </c>
      <c r="Q11" s="281">
        <f t="shared" si="1"/>
        <v>0</v>
      </c>
      <c r="R11" s="281">
        <f t="shared" si="1"/>
        <v>0</v>
      </c>
      <c r="S11" s="281">
        <f t="shared" si="1"/>
        <v>0</v>
      </c>
      <c r="T11" s="281">
        <f t="shared" si="1"/>
        <v>30552</v>
      </c>
      <c r="U11" s="281">
        <f t="shared" si="1"/>
        <v>29382</v>
      </c>
      <c r="V11" s="281">
        <f t="shared" si="1"/>
        <v>29382</v>
      </c>
      <c r="W11" s="281">
        <f t="shared" si="1"/>
        <v>0</v>
      </c>
      <c r="X11" s="281">
        <f t="shared" si="1"/>
        <v>1170</v>
      </c>
      <c r="Y11" s="281">
        <f t="shared" si="1"/>
        <v>1170</v>
      </c>
      <c r="Z11" s="281">
        <f>SUM(Z12:Z15)</f>
        <v>0</v>
      </c>
    </row>
    <row r="12" spans="1:26" s="120" customFormat="1" ht="16.5" customHeight="1">
      <c r="A12" s="124">
        <v>1</v>
      </c>
      <c r="B12" s="125" t="s">
        <v>162</v>
      </c>
      <c r="C12" s="126">
        <f>D12+E12</f>
        <v>200</v>
      </c>
      <c r="D12" s="282">
        <f>G12+N12+U12</f>
        <v>0</v>
      </c>
      <c r="E12" s="282">
        <f>J12+Q12+X12</f>
        <v>200</v>
      </c>
      <c r="F12" s="282">
        <f>G12+J12</f>
        <v>0</v>
      </c>
      <c r="G12" s="282">
        <f>H12+I12</f>
        <v>0</v>
      </c>
      <c r="H12" s="282"/>
      <c r="I12" s="282"/>
      <c r="J12" s="282">
        <f>K12+L12</f>
        <v>0</v>
      </c>
      <c r="K12" s="282"/>
      <c r="L12" s="282"/>
      <c r="M12" s="282">
        <f>N12+Q12</f>
        <v>0</v>
      </c>
      <c r="N12" s="282"/>
      <c r="O12" s="282"/>
      <c r="P12" s="282"/>
      <c r="Q12" s="282"/>
      <c r="R12" s="282"/>
      <c r="S12" s="282"/>
      <c r="T12" s="282">
        <f>U12+X12</f>
        <v>200</v>
      </c>
      <c r="U12" s="282">
        <f>V12+W12</f>
        <v>0</v>
      </c>
      <c r="V12" s="282"/>
      <c r="W12" s="282"/>
      <c r="X12" s="282">
        <f>Y12+Z12</f>
        <v>200</v>
      </c>
      <c r="Y12" s="282">
        <v>200</v>
      </c>
      <c r="Z12" s="282"/>
    </row>
    <row r="13" spans="1:26" s="120" customFormat="1" ht="25.5">
      <c r="A13" s="124">
        <v>2</v>
      </c>
      <c r="B13" s="127" t="s">
        <v>172</v>
      </c>
      <c r="C13" s="126">
        <f t="shared" ref="C13:C34" si="2">D13+E13</f>
        <v>300</v>
      </c>
      <c r="D13" s="282">
        <f t="shared" ref="D13:D34" si="3">G13+N13+U13</f>
        <v>0</v>
      </c>
      <c r="E13" s="282">
        <f t="shared" ref="E13:E34" si="4">J13+Q13+X13</f>
        <v>300</v>
      </c>
      <c r="F13" s="282">
        <f t="shared" ref="F13:F34" si="5">G13+J13</f>
        <v>0</v>
      </c>
      <c r="G13" s="282">
        <f t="shared" ref="G13:G34" si="6">H13+I13</f>
        <v>0</v>
      </c>
      <c r="H13" s="282"/>
      <c r="I13" s="282"/>
      <c r="J13" s="282">
        <f t="shared" ref="J13:J34" si="7">K13+L13</f>
        <v>0</v>
      </c>
      <c r="K13" s="282"/>
      <c r="L13" s="282"/>
      <c r="M13" s="282">
        <f t="shared" ref="M13:M34" si="8">N13+Q13</f>
        <v>0</v>
      </c>
      <c r="N13" s="282"/>
      <c r="O13" s="282"/>
      <c r="P13" s="282"/>
      <c r="Q13" s="282"/>
      <c r="R13" s="282"/>
      <c r="S13" s="282"/>
      <c r="T13" s="282">
        <f t="shared" ref="T13:T34" si="9">U13+X13</f>
        <v>300</v>
      </c>
      <c r="U13" s="282">
        <f t="shared" ref="U13:U34" si="10">V13+W13</f>
        <v>0</v>
      </c>
      <c r="V13" s="282"/>
      <c r="W13" s="282"/>
      <c r="X13" s="282">
        <f t="shared" ref="X13:X34" si="11">Y13+Z13</f>
        <v>300</v>
      </c>
      <c r="Y13" s="282">
        <v>300</v>
      </c>
      <c r="Z13" s="282"/>
    </row>
    <row r="14" spans="1:26" s="120" customFormat="1" ht="25.5">
      <c r="A14" s="124">
        <v>6</v>
      </c>
      <c r="B14" s="125" t="s">
        <v>320</v>
      </c>
      <c r="C14" s="126">
        <f t="shared" si="2"/>
        <v>670</v>
      </c>
      <c r="D14" s="282">
        <f t="shared" si="3"/>
        <v>0</v>
      </c>
      <c r="E14" s="282">
        <f t="shared" si="4"/>
        <v>670</v>
      </c>
      <c r="F14" s="282">
        <f t="shared" si="5"/>
        <v>0</v>
      </c>
      <c r="G14" s="282">
        <f t="shared" si="6"/>
        <v>0</v>
      </c>
      <c r="H14" s="282"/>
      <c r="I14" s="282"/>
      <c r="J14" s="282">
        <f t="shared" si="7"/>
        <v>0</v>
      </c>
      <c r="K14" s="282"/>
      <c r="L14" s="282"/>
      <c r="M14" s="282">
        <f t="shared" si="8"/>
        <v>0</v>
      </c>
      <c r="N14" s="282"/>
      <c r="O14" s="282"/>
      <c r="P14" s="282"/>
      <c r="Q14" s="282"/>
      <c r="R14" s="282"/>
      <c r="S14" s="282"/>
      <c r="T14" s="282">
        <f t="shared" si="9"/>
        <v>670</v>
      </c>
      <c r="U14" s="282">
        <f t="shared" si="10"/>
        <v>0</v>
      </c>
      <c r="V14" s="282"/>
      <c r="W14" s="282"/>
      <c r="X14" s="282">
        <f t="shared" si="11"/>
        <v>670</v>
      </c>
      <c r="Y14" s="282">
        <v>670</v>
      </c>
      <c r="Z14" s="282"/>
    </row>
    <row r="15" spans="1:26" s="120" customFormat="1" ht="25.5">
      <c r="A15" s="124">
        <v>9</v>
      </c>
      <c r="B15" s="127" t="s">
        <v>191</v>
      </c>
      <c r="C15" s="126">
        <f t="shared" si="2"/>
        <v>51582</v>
      </c>
      <c r="D15" s="282">
        <f t="shared" si="3"/>
        <v>51582</v>
      </c>
      <c r="E15" s="282">
        <f t="shared" si="4"/>
        <v>0</v>
      </c>
      <c r="F15" s="282">
        <f t="shared" si="5"/>
        <v>22200</v>
      </c>
      <c r="G15" s="282">
        <f t="shared" si="6"/>
        <v>22200</v>
      </c>
      <c r="H15" s="282">
        <v>22200</v>
      </c>
      <c r="I15" s="282"/>
      <c r="J15" s="282">
        <f t="shared" si="7"/>
        <v>0</v>
      </c>
      <c r="K15" s="282"/>
      <c r="L15" s="282"/>
      <c r="M15" s="282">
        <f t="shared" si="8"/>
        <v>0</v>
      </c>
      <c r="N15" s="282"/>
      <c r="O15" s="282"/>
      <c r="P15" s="282"/>
      <c r="Q15" s="282"/>
      <c r="R15" s="282"/>
      <c r="S15" s="282"/>
      <c r="T15" s="282">
        <f t="shared" si="9"/>
        <v>29382</v>
      </c>
      <c r="U15" s="282">
        <f t="shared" si="10"/>
        <v>29382</v>
      </c>
      <c r="V15" s="282">
        <v>29382</v>
      </c>
      <c r="W15" s="282"/>
      <c r="X15" s="282">
        <f t="shared" si="11"/>
        <v>0</v>
      </c>
      <c r="Y15" s="282"/>
      <c r="Z15" s="282"/>
    </row>
    <row r="16" spans="1:26" s="120" customFormat="1" ht="16.5" customHeight="1">
      <c r="A16" s="121" t="s">
        <v>11</v>
      </c>
      <c r="B16" s="122" t="s">
        <v>152</v>
      </c>
      <c r="C16" s="181">
        <f>SUM(C17:C34)</f>
        <v>11909</v>
      </c>
      <c r="D16" s="283">
        <f t="shared" ref="D16:Z16" si="12">SUM(D17:D34)</f>
        <v>9509</v>
      </c>
      <c r="E16" s="283">
        <f t="shared" si="12"/>
        <v>2400</v>
      </c>
      <c r="F16" s="283">
        <f t="shared" si="12"/>
        <v>2400</v>
      </c>
      <c r="G16" s="283">
        <f t="shared" si="12"/>
        <v>0</v>
      </c>
      <c r="H16" s="283">
        <f t="shared" si="12"/>
        <v>0</v>
      </c>
      <c r="I16" s="283">
        <f t="shared" si="12"/>
        <v>0</v>
      </c>
      <c r="J16" s="283">
        <f t="shared" si="12"/>
        <v>2400</v>
      </c>
      <c r="K16" s="283">
        <f t="shared" si="12"/>
        <v>2400</v>
      </c>
      <c r="L16" s="283">
        <f t="shared" si="12"/>
        <v>0</v>
      </c>
      <c r="M16" s="283">
        <f t="shared" si="12"/>
        <v>0</v>
      </c>
      <c r="N16" s="283">
        <f t="shared" si="12"/>
        <v>0</v>
      </c>
      <c r="O16" s="283">
        <f t="shared" si="12"/>
        <v>0</v>
      </c>
      <c r="P16" s="283">
        <f t="shared" si="12"/>
        <v>0</v>
      </c>
      <c r="Q16" s="283">
        <f t="shared" si="12"/>
        <v>0</v>
      </c>
      <c r="R16" s="283">
        <f t="shared" si="12"/>
        <v>0</v>
      </c>
      <c r="S16" s="283">
        <f t="shared" si="12"/>
        <v>0</v>
      </c>
      <c r="T16" s="283">
        <f t="shared" si="12"/>
        <v>9509</v>
      </c>
      <c r="U16" s="283">
        <f t="shared" si="12"/>
        <v>9509</v>
      </c>
      <c r="V16" s="283">
        <f t="shared" si="12"/>
        <v>9509</v>
      </c>
      <c r="W16" s="283">
        <f t="shared" si="12"/>
        <v>0</v>
      </c>
      <c r="X16" s="283">
        <f t="shared" si="12"/>
        <v>0</v>
      </c>
      <c r="Y16" s="283">
        <f t="shared" si="12"/>
        <v>0</v>
      </c>
      <c r="Z16" s="283">
        <f t="shared" si="12"/>
        <v>0</v>
      </c>
    </row>
    <row r="17" spans="1:26" s="120" customFormat="1" ht="16.5" customHeight="1">
      <c r="A17" s="124">
        <v>1</v>
      </c>
      <c r="B17" s="127" t="s">
        <v>231</v>
      </c>
      <c r="C17" s="126">
        <f t="shared" si="2"/>
        <v>0</v>
      </c>
      <c r="D17" s="282">
        <f t="shared" si="3"/>
        <v>0</v>
      </c>
      <c r="E17" s="282">
        <f t="shared" si="4"/>
        <v>0</v>
      </c>
      <c r="F17" s="282">
        <f t="shared" si="5"/>
        <v>0</v>
      </c>
      <c r="G17" s="282">
        <f t="shared" si="6"/>
        <v>0</v>
      </c>
      <c r="H17" s="282"/>
      <c r="I17" s="282"/>
      <c r="J17" s="282">
        <f t="shared" si="7"/>
        <v>0</v>
      </c>
      <c r="K17" s="284"/>
      <c r="L17" s="282"/>
      <c r="M17" s="282">
        <f t="shared" si="8"/>
        <v>0</v>
      </c>
      <c r="N17" s="282"/>
      <c r="O17" s="282"/>
      <c r="P17" s="282"/>
      <c r="Q17" s="282"/>
      <c r="R17" s="282"/>
      <c r="S17" s="282"/>
      <c r="T17" s="282">
        <f t="shared" si="9"/>
        <v>0</v>
      </c>
      <c r="U17" s="282">
        <f t="shared" si="10"/>
        <v>0</v>
      </c>
      <c r="V17" s="282"/>
      <c r="W17" s="282"/>
      <c r="X17" s="282">
        <f t="shared" si="11"/>
        <v>0</v>
      </c>
      <c r="Y17" s="282"/>
      <c r="Z17" s="282"/>
    </row>
    <row r="18" spans="1:26" s="120" customFormat="1" ht="16.5" customHeight="1">
      <c r="A18" s="124">
        <v>2</v>
      </c>
      <c r="B18" s="125" t="s">
        <v>297</v>
      </c>
      <c r="C18" s="126">
        <f t="shared" si="2"/>
        <v>680</v>
      </c>
      <c r="D18" s="282">
        <f t="shared" si="3"/>
        <v>680</v>
      </c>
      <c r="E18" s="282">
        <f t="shared" si="4"/>
        <v>0</v>
      </c>
      <c r="F18" s="282">
        <f t="shared" si="5"/>
        <v>0</v>
      </c>
      <c r="G18" s="282">
        <f t="shared" si="6"/>
        <v>0</v>
      </c>
      <c r="H18" s="282"/>
      <c r="I18" s="282"/>
      <c r="J18" s="282">
        <f t="shared" si="7"/>
        <v>0</v>
      </c>
      <c r="K18" s="284"/>
      <c r="L18" s="282"/>
      <c r="M18" s="282">
        <f t="shared" si="8"/>
        <v>0</v>
      </c>
      <c r="N18" s="282"/>
      <c r="O18" s="282"/>
      <c r="P18" s="282"/>
      <c r="Q18" s="282"/>
      <c r="R18" s="282"/>
      <c r="S18" s="282"/>
      <c r="T18" s="282">
        <f t="shared" si="9"/>
        <v>680</v>
      </c>
      <c r="U18" s="282">
        <f t="shared" si="10"/>
        <v>680</v>
      </c>
      <c r="V18" s="282">
        <v>680</v>
      </c>
      <c r="W18" s="282"/>
      <c r="X18" s="282">
        <f t="shared" si="11"/>
        <v>0</v>
      </c>
      <c r="Y18" s="282"/>
      <c r="Z18" s="282"/>
    </row>
    <row r="19" spans="1:26" s="120" customFormat="1" ht="16.5" customHeight="1">
      <c r="A19" s="124">
        <v>3</v>
      </c>
      <c r="B19" s="125" t="s">
        <v>298</v>
      </c>
      <c r="C19" s="126">
        <f t="shared" si="2"/>
        <v>0</v>
      </c>
      <c r="D19" s="282">
        <f t="shared" si="3"/>
        <v>0</v>
      </c>
      <c r="E19" s="282">
        <f t="shared" si="4"/>
        <v>0</v>
      </c>
      <c r="F19" s="282">
        <f t="shared" si="5"/>
        <v>0</v>
      </c>
      <c r="G19" s="282">
        <f t="shared" si="6"/>
        <v>0</v>
      </c>
      <c r="H19" s="282"/>
      <c r="I19" s="282"/>
      <c r="J19" s="282">
        <f t="shared" si="7"/>
        <v>0</v>
      </c>
      <c r="K19" s="284"/>
      <c r="L19" s="282"/>
      <c r="M19" s="282">
        <f t="shared" si="8"/>
        <v>0</v>
      </c>
      <c r="N19" s="282"/>
      <c r="O19" s="282"/>
      <c r="P19" s="282"/>
      <c r="Q19" s="282"/>
      <c r="R19" s="282"/>
      <c r="S19" s="282"/>
      <c r="T19" s="282">
        <f t="shared" si="9"/>
        <v>0</v>
      </c>
      <c r="U19" s="282">
        <f t="shared" si="10"/>
        <v>0</v>
      </c>
      <c r="V19" s="282"/>
      <c r="W19" s="282"/>
      <c r="X19" s="282">
        <f t="shared" si="11"/>
        <v>0</v>
      </c>
      <c r="Y19" s="282"/>
      <c r="Z19" s="282"/>
    </row>
    <row r="20" spans="1:26" s="120" customFormat="1" ht="16.5" customHeight="1">
      <c r="A20" s="124">
        <v>4</v>
      </c>
      <c r="B20" s="125" t="s">
        <v>299</v>
      </c>
      <c r="C20" s="126">
        <f t="shared" si="2"/>
        <v>0</v>
      </c>
      <c r="D20" s="282">
        <f t="shared" si="3"/>
        <v>0</v>
      </c>
      <c r="E20" s="282">
        <f t="shared" si="4"/>
        <v>0</v>
      </c>
      <c r="F20" s="282">
        <f t="shared" si="5"/>
        <v>0</v>
      </c>
      <c r="G20" s="282">
        <f t="shared" si="6"/>
        <v>0</v>
      </c>
      <c r="H20" s="282"/>
      <c r="I20" s="282"/>
      <c r="J20" s="282">
        <f t="shared" si="7"/>
        <v>0</v>
      </c>
      <c r="K20" s="284"/>
      <c r="L20" s="282"/>
      <c r="M20" s="282">
        <f t="shared" si="8"/>
        <v>0</v>
      </c>
      <c r="N20" s="282"/>
      <c r="O20" s="282"/>
      <c r="P20" s="282"/>
      <c r="Q20" s="282"/>
      <c r="R20" s="282"/>
      <c r="S20" s="282"/>
      <c r="T20" s="282">
        <f t="shared" si="9"/>
        <v>0</v>
      </c>
      <c r="U20" s="282">
        <f t="shared" si="10"/>
        <v>0</v>
      </c>
      <c r="V20" s="282"/>
      <c r="W20" s="282"/>
      <c r="X20" s="282">
        <f t="shared" si="11"/>
        <v>0</v>
      </c>
      <c r="Y20" s="282"/>
      <c r="Z20" s="282"/>
    </row>
    <row r="21" spans="1:26" s="120" customFormat="1" ht="16.5" customHeight="1">
      <c r="A21" s="124">
        <v>5</v>
      </c>
      <c r="B21" s="125" t="s">
        <v>300</v>
      </c>
      <c r="C21" s="126">
        <f t="shared" si="2"/>
        <v>510</v>
      </c>
      <c r="D21" s="282">
        <f t="shared" si="3"/>
        <v>510</v>
      </c>
      <c r="E21" s="282">
        <f t="shared" si="4"/>
        <v>0</v>
      </c>
      <c r="F21" s="282">
        <f t="shared" si="5"/>
        <v>0</v>
      </c>
      <c r="G21" s="282">
        <f t="shared" si="6"/>
        <v>0</v>
      </c>
      <c r="H21" s="282"/>
      <c r="I21" s="282"/>
      <c r="J21" s="282">
        <f t="shared" si="7"/>
        <v>0</v>
      </c>
      <c r="K21" s="284"/>
      <c r="L21" s="282"/>
      <c r="M21" s="282">
        <f t="shared" si="8"/>
        <v>0</v>
      </c>
      <c r="N21" s="282"/>
      <c r="O21" s="282"/>
      <c r="P21" s="282"/>
      <c r="Q21" s="282"/>
      <c r="R21" s="282"/>
      <c r="S21" s="282"/>
      <c r="T21" s="282">
        <f t="shared" si="9"/>
        <v>510</v>
      </c>
      <c r="U21" s="282">
        <f t="shared" si="10"/>
        <v>510</v>
      </c>
      <c r="V21" s="282">
        <v>510</v>
      </c>
      <c r="W21" s="282"/>
      <c r="X21" s="282">
        <f t="shared" si="11"/>
        <v>0</v>
      </c>
      <c r="Y21" s="282"/>
      <c r="Z21" s="282"/>
    </row>
    <row r="22" spans="1:26" s="120" customFormat="1" ht="16.5" customHeight="1">
      <c r="A22" s="124">
        <v>6</v>
      </c>
      <c r="B22" s="125" t="s">
        <v>301</v>
      </c>
      <c r="C22" s="126">
        <f t="shared" si="2"/>
        <v>651</v>
      </c>
      <c r="D22" s="282">
        <f t="shared" si="3"/>
        <v>651</v>
      </c>
      <c r="E22" s="282">
        <f t="shared" si="4"/>
        <v>0</v>
      </c>
      <c r="F22" s="282">
        <f t="shared" si="5"/>
        <v>0</v>
      </c>
      <c r="G22" s="282">
        <f t="shared" si="6"/>
        <v>0</v>
      </c>
      <c r="H22" s="282"/>
      <c r="I22" s="282"/>
      <c r="J22" s="282">
        <f t="shared" si="7"/>
        <v>0</v>
      </c>
      <c r="K22" s="284"/>
      <c r="L22" s="282"/>
      <c r="M22" s="282">
        <f t="shared" si="8"/>
        <v>0</v>
      </c>
      <c r="N22" s="282"/>
      <c r="O22" s="282"/>
      <c r="P22" s="282"/>
      <c r="Q22" s="282"/>
      <c r="R22" s="282"/>
      <c r="S22" s="282"/>
      <c r="T22" s="282">
        <f t="shared" si="9"/>
        <v>651</v>
      </c>
      <c r="U22" s="282">
        <f t="shared" si="10"/>
        <v>651</v>
      </c>
      <c r="V22" s="282">
        <v>651</v>
      </c>
      <c r="W22" s="282"/>
      <c r="X22" s="282">
        <f t="shared" si="11"/>
        <v>0</v>
      </c>
      <c r="Y22" s="282"/>
      <c r="Z22" s="282"/>
    </row>
    <row r="23" spans="1:26" s="120" customFormat="1" ht="16.5" customHeight="1">
      <c r="A23" s="124">
        <v>7</v>
      </c>
      <c r="B23" s="125" t="s">
        <v>302</v>
      </c>
      <c r="C23" s="126">
        <f t="shared" si="2"/>
        <v>596</v>
      </c>
      <c r="D23" s="282">
        <f t="shared" si="3"/>
        <v>596</v>
      </c>
      <c r="E23" s="282">
        <f t="shared" si="4"/>
        <v>0</v>
      </c>
      <c r="F23" s="282">
        <f t="shared" si="5"/>
        <v>0</v>
      </c>
      <c r="G23" s="282">
        <f t="shared" si="6"/>
        <v>0</v>
      </c>
      <c r="H23" s="282"/>
      <c r="I23" s="282"/>
      <c r="J23" s="282">
        <f t="shared" si="7"/>
        <v>0</v>
      </c>
      <c r="K23" s="284"/>
      <c r="L23" s="282"/>
      <c r="M23" s="282">
        <f t="shared" si="8"/>
        <v>0</v>
      </c>
      <c r="N23" s="282"/>
      <c r="O23" s="282"/>
      <c r="P23" s="282"/>
      <c r="Q23" s="282"/>
      <c r="R23" s="282"/>
      <c r="S23" s="282"/>
      <c r="T23" s="282">
        <f t="shared" si="9"/>
        <v>596</v>
      </c>
      <c r="U23" s="282">
        <f t="shared" si="10"/>
        <v>596</v>
      </c>
      <c r="V23" s="282">
        <v>596</v>
      </c>
      <c r="W23" s="282"/>
      <c r="X23" s="282">
        <f t="shared" si="11"/>
        <v>0</v>
      </c>
      <c r="Y23" s="282"/>
      <c r="Z23" s="282"/>
    </row>
    <row r="24" spans="1:26" s="120" customFormat="1" ht="16.5" customHeight="1">
      <c r="A24" s="124">
        <v>8</v>
      </c>
      <c r="B24" s="125" t="s">
        <v>303</v>
      </c>
      <c r="C24" s="126">
        <f t="shared" si="2"/>
        <v>1981</v>
      </c>
      <c r="D24" s="282">
        <f t="shared" si="3"/>
        <v>1331</v>
      </c>
      <c r="E24" s="282">
        <f t="shared" si="4"/>
        <v>650</v>
      </c>
      <c r="F24" s="282">
        <f t="shared" si="5"/>
        <v>650</v>
      </c>
      <c r="G24" s="282">
        <f t="shared" si="6"/>
        <v>0</v>
      </c>
      <c r="H24" s="282"/>
      <c r="I24" s="282"/>
      <c r="J24" s="282">
        <f t="shared" si="7"/>
        <v>650</v>
      </c>
      <c r="K24" s="284">
        <v>650</v>
      </c>
      <c r="L24" s="282"/>
      <c r="M24" s="282">
        <f t="shared" si="8"/>
        <v>0</v>
      </c>
      <c r="N24" s="282"/>
      <c r="O24" s="282"/>
      <c r="P24" s="282"/>
      <c r="Q24" s="282"/>
      <c r="R24" s="282"/>
      <c r="S24" s="282"/>
      <c r="T24" s="282">
        <f t="shared" si="9"/>
        <v>1331</v>
      </c>
      <c r="U24" s="282">
        <f t="shared" si="10"/>
        <v>1331</v>
      </c>
      <c r="V24" s="282">
        <v>1331</v>
      </c>
      <c r="W24" s="282"/>
      <c r="X24" s="282">
        <f t="shared" si="11"/>
        <v>0</v>
      </c>
      <c r="Y24" s="282"/>
      <c r="Z24" s="282"/>
    </row>
    <row r="25" spans="1:26" s="120" customFormat="1" ht="16.5" customHeight="1">
      <c r="A25" s="124">
        <v>9</v>
      </c>
      <c r="B25" s="125" t="s">
        <v>304</v>
      </c>
      <c r="C25" s="126">
        <f t="shared" si="2"/>
        <v>1020.5</v>
      </c>
      <c r="D25" s="282">
        <f t="shared" si="3"/>
        <v>1020.5</v>
      </c>
      <c r="E25" s="282">
        <f t="shared" si="4"/>
        <v>0</v>
      </c>
      <c r="F25" s="282">
        <f t="shared" si="5"/>
        <v>0</v>
      </c>
      <c r="G25" s="282">
        <f t="shared" si="6"/>
        <v>0</v>
      </c>
      <c r="H25" s="282"/>
      <c r="I25" s="282"/>
      <c r="J25" s="282">
        <f t="shared" si="7"/>
        <v>0</v>
      </c>
      <c r="K25" s="284"/>
      <c r="L25" s="282"/>
      <c r="M25" s="282">
        <f t="shared" si="8"/>
        <v>0</v>
      </c>
      <c r="N25" s="282"/>
      <c r="O25" s="282"/>
      <c r="P25" s="282"/>
      <c r="Q25" s="282"/>
      <c r="R25" s="282"/>
      <c r="S25" s="282"/>
      <c r="T25" s="282">
        <f t="shared" si="9"/>
        <v>1020.5</v>
      </c>
      <c r="U25" s="282">
        <f t="shared" si="10"/>
        <v>1020.5</v>
      </c>
      <c r="V25" s="282">
        <v>1020.5</v>
      </c>
      <c r="W25" s="282"/>
      <c r="X25" s="282">
        <f t="shared" si="11"/>
        <v>0</v>
      </c>
      <c r="Y25" s="282"/>
      <c r="Z25" s="282"/>
    </row>
    <row r="26" spans="1:26" s="120" customFormat="1" ht="16.5" customHeight="1">
      <c r="A26" s="124">
        <v>10</v>
      </c>
      <c r="B26" s="125" t="s">
        <v>305</v>
      </c>
      <c r="C26" s="126">
        <f t="shared" si="2"/>
        <v>0</v>
      </c>
      <c r="D26" s="282">
        <f t="shared" si="3"/>
        <v>0</v>
      </c>
      <c r="E26" s="282">
        <f t="shared" si="4"/>
        <v>0</v>
      </c>
      <c r="F26" s="282">
        <f t="shared" si="5"/>
        <v>0</v>
      </c>
      <c r="G26" s="282">
        <f t="shared" si="6"/>
        <v>0</v>
      </c>
      <c r="H26" s="282"/>
      <c r="I26" s="282"/>
      <c r="J26" s="282">
        <f t="shared" si="7"/>
        <v>0</v>
      </c>
      <c r="K26" s="284"/>
      <c r="L26" s="282"/>
      <c r="M26" s="282">
        <f t="shared" si="8"/>
        <v>0</v>
      </c>
      <c r="N26" s="282"/>
      <c r="O26" s="282"/>
      <c r="P26" s="282"/>
      <c r="Q26" s="282"/>
      <c r="R26" s="282"/>
      <c r="S26" s="282"/>
      <c r="T26" s="282">
        <f t="shared" si="9"/>
        <v>0</v>
      </c>
      <c r="U26" s="282">
        <f t="shared" si="10"/>
        <v>0</v>
      </c>
      <c r="V26" s="282"/>
      <c r="W26" s="282"/>
      <c r="X26" s="282">
        <f t="shared" si="11"/>
        <v>0</v>
      </c>
      <c r="Y26" s="282"/>
      <c r="Z26" s="282"/>
    </row>
    <row r="27" spans="1:26" s="120" customFormat="1" ht="16.5" customHeight="1">
      <c r="A27" s="124">
        <v>11</v>
      </c>
      <c r="B27" s="125" t="s">
        <v>306</v>
      </c>
      <c r="C27" s="126">
        <f t="shared" si="2"/>
        <v>0</v>
      </c>
      <c r="D27" s="282">
        <f t="shared" si="3"/>
        <v>0</v>
      </c>
      <c r="E27" s="282">
        <f t="shared" si="4"/>
        <v>0</v>
      </c>
      <c r="F27" s="282">
        <f t="shared" si="5"/>
        <v>0</v>
      </c>
      <c r="G27" s="282">
        <f t="shared" si="6"/>
        <v>0</v>
      </c>
      <c r="H27" s="282"/>
      <c r="I27" s="282"/>
      <c r="J27" s="282">
        <f t="shared" si="7"/>
        <v>0</v>
      </c>
      <c r="K27" s="284"/>
      <c r="L27" s="282"/>
      <c r="M27" s="282">
        <f t="shared" si="8"/>
        <v>0</v>
      </c>
      <c r="N27" s="282"/>
      <c r="O27" s="282"/>
      <c r="P27" s="282"/>
      <c r="Q27" s="282"/>
      <c r="R27" s="282"/>
      <c r="S27" s="282"/>
      <c r="T27" s="282">
        <f t="shared" si="9"/>
        <v>0</v>
      </c>
      <c r="U27" s="282">
        <f t="shared" si="10"/>
        <v>0</v>
      </c>
      <c r="V27" s="282"/>
      <c r="W27" s="282"/>
      <c r="X27" s="282">
        <f t="shared" si="11"/>
        <v>0</v>
      </c>
      <c r="Y27" s="282"/>
      <c r="Z27" s="282"/>
    </row>
    <row r="28" spans="1:26" s="120" customFormat="1" ht="16.5" customHeight="1">
      <c r="A28" s="124">
        <v>12</v>
      </c>
      <c r="B28" s="125" t="s">
        <v>307</v>
      </c>
      <c r="C28" s="126">
        <f t="shared" si="2"/>
        <v>120.5</v>
      </c>
      <c r="D28" s="282">
        <f t="shared" si="3"/>
        <v>120.5</v>
      </c>
      <c r="E28" s="282">
        <f t="shared" si="4"/>
        <v>0</v>
      </c>
      <c r="F28" s="282">
        <f t="shared" si="5"/>
        <v>0</v>
      </c>
      <c r="G28" s="282">
        <f t="shared" si="6"/>
        <v>0</v>
      </c>
      <c r="H28" s="282"/>
      <c r="I28" s="282"/>
      <c r="J28" s="282">
        <f t="shared" si="7"/>
        <v>0</v>
      </c>
      <c r="K28" s="284"/>
      <c r="L28" s="282"/>
      <c r="M28" s="282">
        <f t="shared" si="8"/>
        <v>0</v>
      </c>
      <c r="N28" s="282"/>
      <c r="O28" s="282"/>
      <c r="P28" s="282"/>
      <c r="Q28" s="282"/>
      <c r="R28" s="282"/>
      <c r="S28" s="282"/>
      <c r="T28" s="282">
        <f t="shared" si="9"/>
        <v>120.5</v>
      </c>
      <c r="U28" s="282">
        <f t="shared" si="10"/>
        <v>120.5</v>
      </c>
      <c r="V28" s="282">
        <v>120.5</v>
      </c>
      <c r="W28" s="282"/>
      <c r="X28" s="282">
        <f t="shared" si="11"/>
        <v>0</v>
      </c>
      <c r="Y28" s="282"/>
      <c r="Z28" s="282"/>
    </row>
    <row r="29" spans="1:26" s="120" customFormat="1" ht="16.5" customHeight="1">
      <c r="A29" s="124">
        <v>13</v>
      </c>
      <c r="B29" s="125" t="s">
        <v>308</v>
      </c>
      <c r="C29" s="126">
        <f t="shared" si="2"/>
        <v>170</v>
      </c>
      <c r="D29" s="282">
        <f t="shared" si="3"/>
        <v>170</v>
      </c>
      <c r="E29" s="282">
        <f t="shared" si="4"/>
        <v>0</v>
      </c>
      <c r="F29" s="282">
        <f t="shared" si="5"/>
        <v>0</v>
      </c>
      <c r="G29" s="282">
        <f t="shared" si="6"/>
        <v>0</v>
      </c>
      <c r="H29" s="282"/>
      <c r="I29" s="282"/>
      <c r="J29" s="282">
        <f t="shared" si="7"/>
        <v>0</v>
      </c>
      <c r="K29" s="284"/>
      <c r="L29" s="282"/>
      <c r="M29" s="282">
        <f t="shared" si="8"/>
        <v>0</v>
      </c>
      <c r="N29" s="282"/>
      <c r="O29" s="282"/>
      <c r="P29" s="282"/>
      <c r="Q29" s="282"/>
      <c r="R29" s="282"/>
      <c r="S29" s="282"/>
      <c r="T29" s="282">
        <f t="shared" si="9"/>
        <v>170</v>
      </c>
      <c r="U29" s="282">
        <f t="shared" si="10"/>
        <v>170</v>
      </c>
      <c r="V29" s="282">
        <v>170</v>
      </c>
      <c r="W29" s="282"/>
      <c r="X29" s="282">
        <f t="shared" si="11"/>
        <v>0</v>
      </c>
      <c r="Y29" s="282"/>
      <c r="Z29" s="282"/>
    </row>
    <row r="30" spans="1:26" s="120" customFormat="1" ht="16.5" customHeight="1">
      <c r="A30" s="124">
        <v>14</v>
      </c>
      <c r="B30" s="125" t="s">
        <v>309</v>
      </c>
      <c r="C30" s="126">
        <f t="shared" si="2"/>
        <v>0</v>
      </c>
      <c r="D30" s="282">
        <f t="shared" si="3"/>
        <v>0</v>
      </c>
      <c r="E30" s="282">
        <f t="shared" si="4"/>
        <v>0</v>
      </c>
      <c r="F30" s="282">
        <f t="shared" si="5"/>
        <v>0</v>
      </c>
      <c r="G30" s="282">
        <f t="shared" si="6"/>
        <v>0</v>
      </c>
      <c r="H30" s="282"/>
      <c r="I30" s="282"/>
      <c r="J30" s="282">
        <f t="shared" si="7"/>
        <v>0</v>
      </c>
      <c r="K30" s="284"/>
      <c r="L30" s="282"/>
      <c r="M30" s="282">
        <f t="shared" si="8"/>
        <v>0</v>
      </c>
      <c r="N30" s="282"/>
      <c r="O30" s="282"/>
      <c r="P30" s="282"/>
      <c r="Q30" s="282"/>
      <c r="R30" s="282"/>
      <c r="S30" s="282"/>
      <c r="T30" s="282">
        <f t="shared" si="9"/>
        <v>0</v>
      </c>
      <c r="U30" s="282">
        <f t="shared" si="10"/>
        <v>0</v>
      </c>
      <c r="V30" s="282"/>
      <c r="W30" s="282"/>
      <c r="X30" s="282">
        <f t="shared" si="11"/>
        <v>0</v>
      </c>
      <c r="Y30" s="282"/>
      <c r="Z30" s="282"/>
    </row>
    <row r="31" spans="1:26" s="120" customFormat="1" ht="16.5" customHeight="1">
      <c r="A31" s="124">
        <v>15</v>
      </c>
      <c r="B31" s="125" t="s">
        <v>310</v>
      </c>
      <c r="C31" s="126">
        <f t="shared" si="2"/>
        <v>550</v>
      </c>
      <c r="D31" s="282">
        <f t="shared" si="3"/>
        <v>0</v>
      </c>
      <c r="E31" s="282">
        <f t="shared" si="4"/>
        <v>550</v>
      </c>
      <c r="F31" s="282">
        <f t="shared" si="5"/>
        <v>550</v>
      </c>
      <c r="G31" s="282">
        <f t="shared" si="6"/>
        <v>0</v>
      </c>
      <c r="H31" s="282"/>
      <c r="I31" s="282"/>
      <c r="J31" s="282">
        <f t="shared" si="7"/>
        <v>550</v>
      </c>
      <c r="K31" s="284">
        <v>550</v>
      </c>
      <c r="L31" s="282"/>
      <c r="M31" s="282">
        <f t="shared" si="8"/>
        <v>0</v>
      </c>
      <c r="N31" s="282"/>
      <c r="O31" s="282"/>
      <c r="P31" s="282"/>
      <c r="Q31" s="282"/>
      <c r="R31" s="282"/>
      <c r="S31" s="282"/>
      <c r="T31" s="282">
        <f t="shared" si="9"/>
        <v>0</v>
      </c>
      <c r="U31" s="282">
        <f t="shared" si="10"/>
        <v>0</v>
      </c>
      <c r="V31" s="282"/>
      <c r="W31" s="282"/>
      <c r="X31" s="282">
        <f t="shared" si="11"/>
        <v>0</v>
      </c>
      <c r="Y31" s="282"/>
      <c r="Z31" s="282"/>
    </row>
    <row r="32" spans="1:26" s="120" customFormat="1" ht="16.5" customHeight="1">
      <c r="A32" s="124">
        <v>16</v>
      </c>
      <c r="B32" s="125" t="s">
        <v>311</v>
      </c>
      <c r="C32" s="126">
        <f t="shared" si="2"/>
        <v>19</v>
      </c>
      <c r="D32" s="282">
        <f t="shared" si="3"/>
        <v>19</v>
      </c>
      <c r="E32" s="282">
        <f t="shared" si="4"/>
        <v>0</v>
      </c>
      <c r="F32" s="282">
        <f t="shared" si="5"/>
        <v>0</v>
      </c>
      <c r="G32" s="282">
        <f t="shared" si="6"/>
        <v>0</v>
      </c>
      <c r="H32" s="282"/>
      <c r="I32" s="282"/>
      <c r="J32" s="282">
        <f t="shared" si="7"/>
        <v>0</v>
      </c>
      <c r="K32" s="284">
        <v>0</v>
      </c>
      <c r="L32" s="282"/>
      <c r="M32" s="282">
        <f t="shared" si="8"/>
        <v>0</v>
      </c>
      <c r="N32" s="282"/>
      <c r="O32" s="282"/>
      <c r="P32" s="282"/>
      <c r="Q32" s="282"/>
      <c r="R32" s="282"/>
      <c r="S32" s="282"/>
      <c r="T32" s="282">
        <f t="shared" si="9"/>
        <v>19</v>
      </c>
      <c r="U32" s="282">
        <f t="shared" si="10"/>
        <v>19</v>
      </c>
      <c r="V32" s="282">
        <v>19</v>
      </c>
      <c r="W32" s="282"/>
      <c r="X32" s="282">
        <f t="shared" si="11"/>
        <v>0</v>
      </c>
      <c r="Y32" s="282"/>
      <c r="Z32" s="282"/>
    </row>
    <row r="33" spans="1:26" s="120" customFormat="1" ht="16.5" customHeight="1">
      <c r="A33" s="124">
        <v>17</v>
      </c>
      <c r="B33" s="125" t="s">
        <v>312</v>
      </c>
      <c r="C33" s="126">
        <f t="shared" si="2"/>
        <v>4729</v>
      </c>
      <c r="D33" s="282">
        <f t="shared" si="3"/>
        <v>3729</v>
      </c>
      <c r="E33" s="282">
        <f t="shared" si="4"/>
        <v>1000</v>
      </c>
      <c r="F33" s="282">
        <f t="shared" si="5"/>
        <v>1000</v>
      </c>
      <c r="G33" s="282">
        <f t="shared" si="6"/>
        <v>0</v>
      </c>
      <c r="H33" s="282"/>
      <c r="I33" s="282"/>
      <c r="J33" s="282">
        <f t="shared" si="7"/>
        <v>1000</v>
      </c>
      <c r="K33" s="284">
        <v>1000</v>
      </c>
      <c r="L33" s="282"/>
      <c r="M33" s="282">
        <f t="shared" si="8"/>
        <v>0</v>
      </c>
      <c r="N33" s="282"/>
      <c r="O33" s="282"/>
      <c r="P33" s="282"/>
      <c r="Q33" s="282"/>
      <c r="R33" s="282"/>
      <c r="S33" s="282"/>
      <c r="T33" s="282">
        <f t="shared" si="9"/>
        <v>3729</v>
      </c>
      <c r="U33" s="282">
        <f t="shared" si="10"/>
        <v>3729</v>
      </c>
      <c r="V33" s="282">
        <v>3729</v>
      </c>
      <c r="W33" s="282"/>
      <c r="X33" s="282">
        <f t="shared" si="11"/>
        <v>0</v>
      </c>
      <c r="Y33" s="282"/>
      <c r="Z33" s="282"/>
    </row>
    <row r="34" spans="1:26" s="128" customFormat="1">
      <c r="A34" s="124">
        <v>18</v>
      </c>
      <c r="B34" s="125" t="s">
        <v>313</v>
      </c>
      <c r="C34" s="126">
        <f t="shared" si="2"/>
        <v>882</v>
      </c>
      <c r="D34" s="282">
        <f t="shared" si="3"/>
        <v>682</v>
      </c>
      <c r="E34" s="282">
        <f t="shared" si="4"/>
        <v>200</v>
      </c>
      <c r="F34" s="282">
        <f t="shared" si="5"/>
        <v>200</v>
      </c>
      <c r="G34" s="282">
        <f t="shared" si="6"/>
        <v>0</v>
      </c>
      <c r="H34" s="282"/>
      <c r="I34" s="282"/>
      <c r="J34" s="282">
        <f t="shared" si="7"/>
        <v>200</v>
      </c>
      <c r="K34" s="284">
        <v>200</v>
      </c>
      <c r="L34" s="282"/>
      <c r="M34" s="282">
        <f t="shared" si="8"/>
        <v>0</v>
      </c>
      <c r="N34" s="282"/>
      <c r="O34" s="282"/>
      <c r="P34" s="282"/>
      <c r="Q34" s="282"/>
      <c r="R34" s="282"/>
      <c r="S34" s="282"/>
      <c r="T34" s="282">
        <f t="shared" si="9"/>
        <v>682</v>
      </c>
      <c r="U34" s="282">
        <f t="shared" si="10"/>
        <v>682</v>
      </c>
      <c r="V34" s="282">
        <v>682</v>
      </c>
      <c r="W34" s="282"/>
      <c r="X34" s="282">
        <f t="shared" si="11"/>
        <v>0</v>
      </c>
      <c r="Y34" s="282"/>
      <c r="Z34" s="282"/>
    </row>
    <row r="35" spans="1:26" s="128" customFormat="1" ht="19.5">
      <c r="A35" s="100" t="s">
        <v>321</v>
      </c>
      <c r="B35" s="130"/>
      <c r="C35" s="131"/>
      <c r="D35" s="131"/>
      <c r="E35" s="131"/>
      <c r="F35" s="132"/>
      <c r="G35" s="132"/>
      <c r="H35" s="132"/>
      <c r="I35" s="132"/>
      <c r="J35" s="132"/>
      <c r="K35" s="132"/>
      <c r="L35" s="132"/>
      <c r="M35" s="132"/>
      <c r="N35" s="132"/>
      <c r="O35" s="132"/>
      <c r="P35" s="132"/>
      <c r="Q35" s="132"/>
      <c r="R35" s="132"/>
      <c r="S35" s="132"/>
      <c r="T35" s="132"/>
      <c r="U35" s="132"/>
      <c r="V35" s="132"/>
      <c r="W35" s="132"/>
      <c r="X35" s="132"/>
      <c r="Y35" s="132"/>
      <c r="Z35" s="132"/>
    </row>
    <row r="36" spans="1:26" ht="18.75">
      <c r="A36" s="129"/>
      <c r="B36" s="100" t="s">
        <v>322</v>
      </c>
      <c r="C36" s="131"/>
      <c r="D36" s="131"/>
      <c r="E36" s="131"/>
      <c r="F36" s="132"/>
      <c r="G36" s="132"/>
      <c r="H36" s="132"/>
      <c r="I36" s="132"/>
      <c r="J36" s="132"/>
      <c r="K36" s="132"/>
      <c r="L36" s="132"/>
      <c r="M36" s="132"/>
      <c r="N36" s="132"/>
      <c r="O36" s="132"/>
      <c r="P36" s="132"/>
      <c r="Q36" s="132"/>
      <c r="R36" s="132"/>
      <c r="S36" s="132"/>
      <c r="T36" s="132"/>
      <c r="U36" s="132"/>
      <c r="V36" s="132"/>
      <c r="W36" s="132"/>
      <c r="X36" s="132"/>
      <c r="Y36" s="132"/>
      <c r="Z36" s="132"/>
    </row>
  </sheetData>
  <mergeCells count="22">
    <mergeCell ref="G7:I7"/>
    <mergeCell ref="T7:T8"/>
    <mergeCell ref="A3:Z3"/>
    <mergeCell ref="A4:Z4"/>
    <mergeCell ref="K5:L5"/>
    <mergeCell ref="T5:Z5"/>
    <mergeCell ref="A6:A8"/>
    <mergeCell ref="B6:B8"/>
    <mergeCell ref="C6:C8"/>
    <mergeCell ref="D6:E6"/>
    <mergeCell ref="F6:L6"/>
    <mergeCell ref="U7:W7"/>
    <mergeCell ref="X7:Z7"/>
    <mergeCell ref="T6:Z6"/>
    <mergeCell ref="D7:D8"/>
    <mergeCell ref="E7:E8"/>
    <mergeCell ref="F7:F8"/>
    <mergeCell ref="M6:S6"/>
    <mergeCell ref="J7:L7"/>
    <mergeCell ref="M7:M8"/>
    <mergeCell ref="N7:P7"/>
    <mergeCell ref="Q7:S7"/>
  </mergeCells>
  <printOptions horizontalCentered="1"/>
  <pageMargins left="0" right="0" top="0.78740157480314965" bottom="0.39370078740157483" header="0.11811023622047245" footer="0.11811023622047245"/>
  <pageSetup paperSize="9" scale="55" firstPageNumber="71"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workbookViewId="0">
      <pane xSplit="2" ySplit="11" topLeftCell="C58" activePane="bottomRight" state="frozen"/>
      <selection pane="topRight" activeCell="C1" sqref="C1"/>
      <selection pane="bottomLeft" activeCell="A11" sqref="A11"/>
      <selection pane="bottomRight" activeCell="J64" sqref="J64"/>
    </sheetView>
  </sheetViews>
  <sheetFormatPr defaultColWidth="10.42578125" defaultRowHeight="15.75"/>
  <cols>
    <col min="1" max="1" width="2.7109375" style="137" customWidth="1"/>
    <col min="2" max="2" width="23.85546875" style="137" customWidth="1"/>
    <col min="3" max="3" width="7.140625" style="137" customWidth="1"/>
    <col min="4" max="4" width="10.42578125" style="137"/>
    <col min="5" max="5" width="6.140625" style="137" customWidth="1"/>
    <col min="6" max="6" width="15.28515625" style="137" customWidth="1"/>
    <col min="7" max="7" width="9" style="137" customWidth="1"/>
    <col min="8" max="8" width="6" style="137" customWidth="1"/>
    <col min="9" max="9" width="6.5703125" style="137" customWidth="1"/>
    <col min="10" max="10" width="8.85546875" style="137" customWidth="1"/>
    <col min="11" max="11" width="6.85546875" style="137" customWidth="1"/>
    <col min="12" max="12" width="6.140625" style="137" customWidth="1"/>
    <col min="13" max="13" width="8.28515625" style="137" customWidth="1"/>
    <col min="14" max="14" width="7" style="137" customWidth="1"/>
    <col min="15" max="15" width="7.140625" style="137" customWidth="1"/>
    <col min="16" max="16" width="9.140625" style="137" customWidth="1"/>
    <col min="17" max="17" width="6.7109375" style="137" customWidth="1"/>
    <col min="18" max="18" width="7.140625" style="137" customWidth="1"/>
    <col min="19" max="19" width="7.7109375" style="137" customWidth="1"/>
    <col min="20" max="20" width="6.42578125" style="137" customWidth="1"/>
    <col min="21" max="21" width="5.7109375" style="137" customWidth="1"/>
    <col min="22" max="22" width="8.5703125" style="137" customWidth="1"/>
    <col min="23" max="23" width="6.7109375" style="137" customWidth="1"/>
    <col min="24" max="24" width="6" style="137" customWidth="1"/>
    <col min="25" max="25" width="8.140625" style="137" customWidth="1"/>
    <col min="26" max="26" width="6.85546875" style="137" customWidth="1"/>
    <col min="27" max="27" width="5.5703125" style="137" customWidth="1"/>
    <col min="28" max="28" width="7.28515625" style="137" customWidth="1"/>
    <col min="29" max="29" width="7.7109375" style="137" customWidth="1"/>
    <col min="30" max="30" width="6.5703125" style="137" customWidth="1"/>
    <col min="31" max="16384" width="10.42578125" style="137"/>
  </cols>
  <sheetData>
    <row r="1" spans="1:31">
      <c r="A1" s="135"/>
      <c r="B1" s="136"/>
      <c r="C1" s="136"/>
      <c r="D1" s="136"/>
      <c r="E1" s="136"/>
      <c r="F1" s="136"/>
      <c r="G1" s="136"/>
      <c r="H1" s="136"/>
      <c r="I1" s="136"/>
      <c r="J1" s="136"/>
      <c r="K1" s="136"/>
      <c r="L1" s="136"/>
      <c r="M1" s="136"/>
      <c r="N1" s="136"/>
      <c r="O1" s="136"/>
      <c r="P1" s="136"/>
      <c r="Q1" s="136"/>
      <c r="R1" s="136"/>
      <c r="S1" s="136"/>
      <c r="T1" s="136"/>
      <c r="U1" s="136"/>
      <c r="AA1" s="101"/>
      <c r="AB1" s="101"/>
      <c r="AC1" s="206" t="s">
        <v>355</v>
      </c>
      <c r="AD1" s="101"/>
    </row>
    <row r="2" spans="1:31">
      <c r="A2" s="135"/>
      <c r="B2" s="136"/>
      <c r="C2" s="136"/>
      <c r="D2" s="136"/>
      <c r="E2" s="136"/>
      <c r="F2" s="136"/>
      <c r="G2" s="136"/>
      <c r="H2" s="136"/>
      <c r="I2" s="136"/>
      <c r="J2" s="136"/>
      <c r="K2" s="136"/>
      <c r="L2" s="136"/>
      <c r="M2" s="136"/>
      <c r="N2" s="136"/>
      <c r="O2" s="136"/>
      <c r="P2" s="136"/>
      <c r="Q2" s="136"/>
      <c r="R2" s="136"/>
      <c r="S2" s="136"/>
      <c r="T2" s="136"/>
      <c r="U2" s="136"/>
      <c r="AA2" s="173"/>
      <c r="AB2" s="173"/>
      <c r="AC2" s="174" t="str">
        <f>'91'!Y2</f>
        <v>(Thông tư 343/2016/TT-BTC)</v>
      </c>
      <c r="AD2" s="173"/>
    </row>
    <row r="3" spans="1:31" ht="15.75" customHeight="1">
      <c r="A3" s="278" t="s">
        <v>377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row>
    <row r="4" spans="1:31" ht="15.75" customHeight="1">
      <c r="A4" s="279" t="str">
        <f>'91'!A4:Z4</f>
        <v>(Kèm theo Quyết định số         /QĐ-UBND ngày   tháng 01 năm 2025 của UBND huyện Bắc Sơn)</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1">
      <c r="A5" s="138"/>
      <c r="B5" s="138"/>
      <c r="C5" s="138"/>
      <c r="D5" s="138"/>
      <c r="E5" s="138"/>
      <c r="F5" s="138"/>
      <c r="G5" s="138"/>
      <c r="H5" s="138"/>
      <c r="I5" s="138"/>
      <c r="J5" s="138"/>
      <c r="K5" s="138"/>
      <c r="L5" s="138"/>
      <c r="M5" s="138"/>
      <c r="N5" s="138"/>
      <c r="O5" s="138"/>
      <c r="P5" s="138"/>
      <c r="Q5" s="138"/>
      <c r="R5" s="138"/>
      <c r="S5" s="138"/>
      <c r="T5" s="138"/>
      <c r="U5" s="138"/>
      <c r="AD5" s="139" t="s">
        <v>0</v>
      </c>
    </row>
    <row r="6" spans="1:31" s="140" customFormat="1" ht="16.5" customHeight="1">
      <c r="A6" s="277" t="s">
        <v>1</v>
      </c>
      <c r="B6" s="277" t="s">
        <v>140</v>
      </c>
      <c r="C6" s="277" t="s">
        <v>141</v>
      </c>
      <c r="D6" s="277" t="s">
        <v>142</v>
      </c>
      <c r="E6" s="277" t="s">
        <v>143</v>
      </c>
      <c r="F6" s="277" t="s">
        <v>144</v>
      </c>
      <c r="G6" s="277"/>
      <c r="H6" s="277"/>
      <c r="I6" s="277"/>
      <c r="J6" s="277"/>
      <c r="K6" s="277"/>
      <c r="L6" s="277"/>
      <c r="M6" s="277" t="s">
        <v>380</v>
      </c>
      <c r="N6" s="277"/>
      <c r="O6" s="277"/>
      <c r="P6" s="277"/>
      <c r="Q6" s="277"/>
      <c r="R6" s="277"/>
      <c r="S6" s="277" t="s">
        <v>381</v>
      </c>
      <c r="T6" s="277"/>
      <c r="U6" s="277"/>
      <c r="V6" s="277"/>
      <c r="W6" s="277"/>
      <c r="X6" s="277"/>
      <c r="Y6" s="277" t="s">
        <v>382</v>
      </c>
      <c r="Z6" s="277"/>
      <c r="AA6" s="277"/>
      <c r="AB6" s="277"/>
      <c r="AC6" s="277"/>
      <c r="AD6" s="277"/>
      <c r="AE6" s="77"/>
    </row>
    <row r="7" spans="1:31" s="140" customFormat="1" ht="16.5" customHeight="1">
      <c r="A7" s="277"/>
      <c r="B7" s="277"/>
      <c r="C7" s="277"/>
      <c r="D7" s="277"/>
      <c r="E7" s="277"/>
      <c r="F7" s="277" t="s">
        <v>145</v>
      </c>
      <c r="G7" s="277" t="s">
        <v>146</v>
      </c>
      <c r="H7" s="277"/>
      <c r="I7" s="277"/>
      <c r="J7" s="277"/>
      <c r="K7" s="277"/>
      <c r="L7" s="277"/>
      <c r="M7" s="277"/>
      <c r="N7" s="277"/>
      <c r="O7" s="277"/>
      <c r="P7" s="277"/>
      <c r="Q7" s="277"/>
      <c r="R7" s="277"/>
      <c r="S7" s="277"/>
      <c r="T7" s="277"/>
      <c r="U7" s="277"/>
      <c r="V7" s="277"/>
      <c r="W7" s="277"/>
      <c r="X7" s="277"/>
      <c r="Y7" s="277"/>
      <c r="Z7" s="277"/>
      <c r="AA7" s="277"/>
      <c r="AB7" s="277"/>
      <c r="AC7" s="277"/>
      <c r="AD7" s="277"/>
      <c r="AE7" s="77"/>
    </row>
    <row r="8" spans="1:31" s="140" customFormat="1" ht="16.5" customHeight="1">
      <c r="A8" s="277"/>
      <c r="B8" s="277"/>
      <c r="C8" s="277"/>
      <c r="D8" s="277"/>
      <c r="E8" s="277"/>
      <c r="F8" s="277"/>
      <c r="G8" s="277" t="s">
        <v>237</v>
      </c>
      <c r="H8" s="277" t="s">
        <v>147</v>
      </c>
      <c r="I8" s="277"/>
      <c r="J8" s="277"/>
      <c r="K8" s="277"/>
      <c r="L8" s="277"/>
      <c r="M8" s="277" t="s">
        <v>131</v>
      </c>
      <c r="N8" s="277" t="s">
        <v>147</v>
      </c>
      <c r="O8" s="277"/>
      <c r="P8" s="277"/>
      <c r="Q8" s="277"/>
      <c r="R8" s="277"/>
      <c r="S8" s="277" t="s">
        <v>131</v>
      </c>
      <c r="T8" s="277" t="s">
        <v>147</v>
      </c>
      <c r="U8" s="277"/>
      <c r="V8" s="277"/>
      <c r="W8" s="277"/>
      <c r="X8" s="277"/>
      <c r="Y8" s="277" t="s">
        <v>131</v>
      </c>
      <c r="Z8" s="277" t="s">
        <v>147</v>
      </c>
      <c r="AA8" s="277"/>
      <c r="AB8" s="277"/>
      <c r="AC8" s="277"/>
      <c r="AD8" s="277"/>
      <c r="AE8" s="77"/>
    </row>
    <row r="9" spans="1:31" s="140" customFormat="1" ht="42">
      <c r="A9" s="277"/>
      <c r="B9" s="277"/>
      <c r="C9" s="277"/>
      <c r="D9" s="277"/>
      <c r="E9" s="277"/>
      <c r="F9" s="277"/>
      <c r="G9" s="277"/>
      <c r="H9" s="175" t="s">
        <v>148</v>
      </c>
      <c r="I9" s="175" t="s">
        <v>228</v>
      </c>
      <c r="J9" s="141" t="s">
        <v>226</v>
      </c>
      <c r="K9" s="175" t="s">
        <v>227</v>
      </c>
      <c r="L9" s="175" t="s">
        <v>238</v>
      </c>
      <c r="M9" s="277"/>
      <c r="N9" s="175" t="s">
        <v>148</v>
      </c>
      <c r="O9" s="175" t="s">
        <v>228</v>
      </c>
      <c r="P9" s="175" t="s">
        <v>226</v>
      </c>
      <c r="Q9" s="175" t="s">
        <v>227</v>
      </c>
      <c r="R9" s="175" t="s">
        <v>238</v>
      </c>
      <c r="S9" s="277"/>
      <c r="T9" s="175" t="s">
        <v>148</v>
      </c>
      <c r="U9" s="175" t="s">
        <v>228</v>
      </c>
      <c r="V9" s="175" t="s">
        <v>226</v>
      </c>
      <c r="W9" s="175" t="s">
        <v>227</v>
      </c>
      <c r="X9" s="175" t="s">
        <v>238</v>
      </c>
      <c r="Y9" s="277"/>
      <c r="Z9" s="175" t="s">
        <v>148</v>
      </c>
      <c r="AA9" s="175" t="s">
        <v>228</v>
      </c>
      <c r="AB9" s="175" t="s">
        <v>226</v>
      </c>
      <c r="AC9" s="175" t="s">
        <v>227</v>
      </c>
      <c r="AD9" s="175" t="s">
        <v>238</v>
      </c>
      <c r="AE9" s="77"/>
    </row>
    <row r="10" spans="1:31" s="144" customFormat="1" ht="12">
      <c r="A10" s="142" t="s">
        <v>3</v>
      </c>
      <c r="B10" s="142" t="s">
        <v>4</v>
      </c>
      <c r="C10" s="142">
        <v>1</v>
      </c>
      <c r="D10" s="142">
        <v>2</v>
      </c>
      <c r="E10" s="142">
        <v>3</v>
      </c>
      <c r="F10" s="142">
        <v>4</v>
      </c>
      <c r="G10" s="142">
        <v>5</v>
      </c>
      <c r="H10" s="142">
        <v>6</v>
      </c>
      <c r="I10" s="142">
        <v>7</v>
      </c>
      <c r="J10" s="143">
        <v>8</v>
      </c>
      <c r="K10" s="142">
        <v>9</v>
      </c>
      <c r="L10" s="142">
        <v>10</v>
      </c>
      <c r="M10" s="142">
        <v>11</v>
      </c>
      <c r="N10" s="142">
        <v>12</v>
      </c>
      <c r="O10" s="142">
        <v>13</v>
      </c>
      <c r="P10" s="142">
        <v>14</v>
      </c>
      <c r="Q10" s="142">
        <v>15</v>
      </c>
      <c r="R10" s="142">
        <v>16</v>
      </c>
      <c r="S10" s="142">
        <v>17</v>
      </c>
      <c r="T10" s="142">
        <v>18</v>
      </c>
      <c r="U10" s="142">
        <v>19</v>
      </c>
      <c r="V10" s="142">
        <v>20</v>
      </c>
      <c r="W10" s="142">
        <v>21</v>
      </c>
      <c r="X10" s="142">
        <v>22</v>
      </c>
      <c r="Y10" s="142">
        <v>23</v>
      </c>
      <c r="Z10" s="142">
        <v>24</v>
      </c>
      <c r="AA10" s="142">
        <v>25</v>
      </c>
      <c r="AB10" s="142">
        <v>26</v>
      </c>
      <c r="AC10" s="142">
        <v>27</v>
      </c>
      <c r="AD10" s="142">
        <v>28</v>
      </c>
      <c r="AE10" s="78"/>
    </row>
    <row r="11" spans="1:31" s="147" customFormat="1" ht="22.5" customHeight="1">
      <c r="A11" s="145"/>
      <c r="B11" s="145" t="s">
        <v>433</v>
      </c>
      <c r="C11" s="145"/>
      <c r="D11" s="145"/>
      <c r="E11" s="145"/>
      <c r="F11" s="145"/>
      <c r="G11" s="285">
        <f>G12+G21+G48</f>
        <v>115615.905537</v>
      </c>
      <c r="H11" s="285">
        <f t="shared" ref="H11:AD11" si="0">H12+H21+H48</f>
        <v>0</v>
      </c>
      <c r="I11" s="285">
        <f t="shared" si="0"/>
        <v>0</v>
      </c>
      <c r="J11" s="285">
        <f t="shared" si="0"/>
        <v>17160</v>
      </c>
      <c r="K11" s="285">
        <f t="shared" si="0"/>
        <v>0</v>
      </c>
      <c r="L11" s="285">
        <f t="shared" si="0"/>
        <v>0</v>
      </c>
      <c r="M11" s="285">
        <f t="shared" si="0"/>
        <v>33674.144868000003</v>
      </c>
      <c r="N11" s="285">
        <f t="shared" si="0"/>
        <v>0</v>
      </c>
      <c r="O11" s="285">
        <f t="shared" si="0"/>
        <v>0</v>
      </c>
      <c r="P11" s="285">
        <f t="shared" si="0"/>
        <v>4923.915868</v>
      </c>
      <c r="Q11" s="285">
        <f t="shared" si="0"/>
        <v>0</v>
      </c>
      <c r="R11" s="285">
        <f t="shared" si="0"/>
        <v>0</v>
      </c>
      <c r="S11" s="285">
        <f t="shared" si="0"/>
        <v>36471.754999999997</v>
      </c>
      <c r="T11" s="285">
        <f t="shared" si="0"/>
        <v>0</v>
      </c>
      <c r="U11" s="285">
        <f t="shared" si="0"/>
        <v>0</v>
      </c>
      <c r="V11" s="285">
        <f t="shared" si="0"/>
        <v>13275.273999999999</v>
      </c>
      <c r="W11" s="285">
        <f t="shared" si="0"/>
        <v>700</v>
      </c>
      <c r="X11" s="285">
        <f t="shared" si="0"/>
        <v>0</v>
      </c>
      <c r="Y11" s="285">
        <f t="shared" si="0"/>
        <v>27729.999968</v>
      </c>
      <c r="Z11" s="285">
        <f t="shared" si="0"/>
        <v>0</v>
      </c>
      <c r="AA11" s="285">
        <f t="shared" si="0"/>
        <v>0</v>
      </c>
      <c r="AB11" s="285">
        <f t="shared" si="0"/>
        <v>7729.9999680000001</v>
      </c>
      <c r="AC11" s="285">
        <f t="shared" si="0"/>
        <v>20000</v>
      </c>
      <c r="AD11" s="285">
        <f t="shared" si="0"/>
        <v>0</v>
      </c>
      <c r="AE11" s="146"/>
    </row>
    <row r="12" spans="1:31" s="149" customFormat="1" ht="38.25" customHeight="1">
      <c r="A12" s="150" t="s">
        <v>3</v>
      </c>
      <c r="B12" s="153" t="s">
        <v>323</v>
      </c>
      <c r="C12" s="152"/>
      <c r="D12" s="153"/>
      <c r="E12" s="154"/>
      <c r="F12" s="155"/>
      <c r="G12" s="156">
        <f>G13+G14+G16+G18+G19</f>
        <v>23335</v>
      </c>
      <c r="H12" s="156">
        <f t="shared" ref="H12:AD12" si="1">H13+H14+H16+H18+H19</f>
        <v>0</v>
      </c>
      <c r="I12" s="156">
        <f t="shared" si="1"/>
        <v>0</v>
      </c>
      <c r="J12" s="156">
        <f t="shared" si="1"/>
        <v>17160</v>
      </c>
      <c r="K12" s="156">
        <f t="shared" si="1"/>
        <v>0</v>
      </c>
      <c r="L12" s="156">
        <f t="shared" si="1"/>
        <v>0</v>
      </c>
      <c r="M12" s="156">
        <f t="shared" si="1"/>
        <v>4923.915868</v>
      </c>
      <c r="N12" s="156">
        <f t="shared" si="1"/>
        <v>0</v>
      </c>
      <c r="O12" s="156">
        <f t="shared" si="1"/>
        <v>0</v>
      </c>
      <c r="P12" s="156">
        <f>P13+P14+P16+P18+P19</f>
        <v>4923.915868</v>
      </c>
      <c r="Q12" s="156">
        <f t="shared" si="1"/>
        <v>0</v>
      </c>
      <c r="R12" s="156">
        <f t="shared" si="1"/>
        <v>0</v>
      </c>
      <c r="S12" s="156">
        <f t="shared" si="1"/>
        <v>13975.273999999999</v>
      </c>
      <c r="T12" s="156">
        <f t="shared" si="1"/>
        <v>0</v>
      </c>
      <c r="U12" s="156">
        <f t="shared" si="1"/>
        <v>0</v>
      </c>
      <c r="V12" s="156">
        <f t="shared" si="1"/>
        <v>13275.273999999999</v>
      </c>
      <c r="W12" s="156">
        <f t="shared" si="1"/>
        <v>700</v>
      </c>
      <c r="X12" s="156">
        <f t="shared" si="1"/>
        <v>0</v>
      </c>
      <c r="Y12" s="156">
        <f t="shared" si="1"/>
        <v>7729.9999680000001</v>
      </c>
      <c r="Z12" s="156">
        <f t="shared" si="1"/>
        <v>0</v>
      </c>
      <c r="AA12" s="156">
        <f t="shared" si="1"/>
        <v>0</v>
      </c>
      <c r="AB12" s="156">
        <f t="shared" si="1"/>
        <v>7729.9999680000001</v>
      </c>
      <c r="AC12" s="156">
        <f t="shared" si="1"/>
        <v>0</v>
      </c>
      <c r="AD12" s="156">
        <f t="shared" si="1"/>
        <v>0</v>
      </c>
      <c r="AE12" s="148"/>
    </row>
    <row r="13" spans="1:31" s="81" customFormat="1" ht="33.75" customHeight="1">
      <c r="A13" s="150" t="s">
        <v>6</v>
      </c>
      <c r="B13" s="159" t="s">
        <v>324</v>
      </c>
      <c r="C13" s="152"/>
      <c r="D13" s="153"/>
      <c r="E13" s="160"/>
      <c r="F13" s="155"/>
      <c r="G13" s="156">
        <v>0</v>
      </c>
      <c r="H13" s="156"/>
      <c r="I13" s="156"/>
      <c r="J13" s="156">
        <f>G13</f>
        <v>0</v>
      </c>
      <c r="K13" s="156"/>
      <c r="L13" s="156"/>
      <c r="M13" s="156"/>
      <c r="N13" s="156"/>
      <c r="O13" s="156"/>
      <c r="P13" s="156">
        <v>0</v>
      </c>
      <c r="Q13" s="156"/>
      <c r="R13" s="156"/>
      <c r="S13" s="156"/>
      <c r="T13" s="156"/>
      <c r="U13" s="156"/>
      <c r="V13" s="156">
        <v>0</v>
      </c>
      <c r="W13" s="156"/>
      <c r="X13" s="156"/>
      <c r="Y13" s="156"/>
      <c r="Z13" s="156"/>
      <c r="AA13" s="156"/>
      <c r="AB13" s="156">
        <v>0</v>
      </c>
      <c r="AC13" s="156"/>
      <c r="AD13" s="156"/>
      <c r="AE13" s="80"/>
    </row>
    <row r="14" spans="1:31" s="81" customFormat="1" ht="33.75" customHeight="1">
      <c r="A14" s="150" t="s">
        <v>11</v>
      </c>
      <c r="B14" s="159" t="s">
        <v>378</v>
      </c>
      <c r="C14" s="152"/>
      <c r="D14" s="153"/>
      <c r="E14" s="160"/>
      <c r="F14" s="155"/>
      <c r="G14" s="156">
        <f>G15</f>
        <v>5200</v>
      </c>
      <c r="H14" s="156">
        <f t="shared" ref="H14:AD14" si="2">H15</f>
        <v>0</v>
      </c>
      <c r="I14" s="156">
        <f t="shared" si="2"/>
        <v>0</v>
      </c>
      <c r="J14" s="156">
        <f t="shared" si="2"/>
        <v>5200</v>
      </c>
      <c r="K14" s="156">
        <f t="shared" si="2"/>
        <v>0</v>
      </c>
      <c r="L14" s="156">
        <f t="shared" si="2"/>
        <v>0</v>
      </c>
      <c r="M14" s="156">
        <f t="shared" si="2"/>
        <v>4923.915868</v>
      </c>
      <c r="N14" s="156">
        <f t="shared" si="2"/>
        <v>0</v>
      </c>
      <c r="O14" s="156">
        <f t="shared" si="2"/>
        <v>0</v>
      </c>
      <c r="P14" s="156">
        <f t="shared" si="2"/>
        <v>4923.915868</v>
      </c>
      <c r="Q14" s="156">
        <f t="shared" si="2"/>
        <v>0</v>
      </c>
      <c r="R14" s="156">
        <f t="shared" si="2"/>
        <v>0</v>
      </c>
      <c r="S14" s="156">
        <f t="shared" si="2"/>
        <v>2890.2739999999994</v>
      </c>
      <c r="T14" s="156">
        <f t="shared" si="2"/>
        <v>0</v>
      </c>
      <c r="U14" s="156">
        <f t="shared" si="2"/>
        <v>0</v>
      </c>
      <c r="V14" s="156">
        <f t="shared" si="2"/>
        <v>2890.2739999999994</v>
      </c>
      <c r="W14" s="156">
        <f t="shared" si="2"/>
        <v>0</v>
      </c>
      <c r="X14" s="156">
        <f t="shared" si="2"/>
        <v>0</v>
      </c>
      <c r="Y14" s="156">
        <f t="shared" si="2"/>
        <v>2033.6418680000006</v>
      </c>
      <c r="Z14" s="156">
        <f t="shared" si="2"/>
        <v>0</v>
      </c>
      <c r="AA14" s="156">
        <f t="shared" si="2"/>
        <v>0</v>
      </c>
      <c r="AB14" s="156">
        <f t="shared" si="2"/>
        <v>2033.6418680000006</v>
      </c>
      <c r="AC14" s="156">
        <f t="shared" si="2"/>
        <v>0</v>
      </c>
      <c r="AD14" s="156">
        <f t="shared" si="2"/>
        <v>0</v>
      </c>
      <c r="AE14" s="80"/>
    </row>
    <row r="15" spans="1:31" s="81" customFormat="1" ht="50.25" customHeight="1">
      <c r="A15" s="161">
        <v>1</v>
      </c>
      <c r="B15" s="207" t="s">
        <v>250</v>
      </c>
      <c r="C15" s="208" t="s">
        <v>246</v>
      </c>
      <c r="D15" s="209" t="s">
        <v>229</v>
      </c>
      <c r="E15" s="210" t="s">
        <v>254</v>
      </c>
      <c r="F15" s="210" t="s">
        <v>379</v>
      </c>
      <c r="G15" s="162">
        <f>SUM(H15:L15)</f>
        <v>5200</v>
      </c>
      <c r="H15" s="163"/>
      <c r="I15" s="163"/>
      <c r="J15" s="211">
        <v>5200</v>
      </c>
      <c r="K15" s="163"/>
      <c r="L15" s="163"/>
      <c r="M15" s="163">
        <f>SUM(N15:R15)</f>
        <v>4923.915868</v>
      </c>
      <c r="N15" s="163"/>
      <c r="O15" s="163"/>
      <c r="P15" s="164">
        <v>4923.915868</v>
      </c>
      <c r="Q15" s="163"/>
      <c r="R15" s="163"/>
      <c r="S15" s="163">
        <f>SUM(T15:X15)</f>
        <v>2890.2739999999994</v>
      </c>
      <c r="T15" s="163"/>
      <c r="U15" s="163"/>
      <c r="V15" s="212">
        <v>2890.2739999999994</v>
      </c>
      <c r="W15" s="163"/>
      <c r="X15" s="163"/>
      <c r="Y15" s="163">
        <f>SUM(Z15:AD15)</f>
        <v>2033.6418680000006</v>
      </c>
      <c r="Z15" s="163"/>
      <c r="AA15" s="163"/>
      <c r="AB15" s="164">
        <v>2033.6418680000006</v>
      </c>
      <c r="AC15" s="163"/>
      <c r="AD15" s="163"/>
      <c r="AE15" s="80"/>
    </row>
    <row r="16" spans="1:31" s="81" customFormat="1" ht="27.75" customHeight="1">
      <c r="A16" s="213" t="s">
        <v>15</v>
      </c>
      <c r="B16" s="214" t="s">
        <v>383</v>
      </c>
      <c r="C16" s="215"/>
      <c r="D16" s="215"/>
      <c r="E16" s="216"/>
      <c r="F16" s="216"/>
      <c r="G16" s="182">
        <f>G17</f>
        <v>6175</v>
      </c>
      <c r="H16" s="182">
        <f t="shared" ref="H16:AD16" si="3">H17</f>
        <v>0</v>
      </c>
      <c r="I16" s="182">
        <f t="shared" si="3"/>
        <v>0</v>
      </c>
      <c r="J16" s="182">
        <f t="shared" si="3"/>
        <v>0</v>
      </c>
      <c r="K16" s="182">
        <f t="shared" si="3"/>
        <v>0</v>
      </c>
      <c r="L16" s="182">
        <f t="shared" si="3"/>
        <v>0</v>
      </c>
      <c r="M16" s="182">
        <f t="shared" si="3"/>
        <v>0</v>
      </c>
      <c r="N16" s="182">
        <f t="shared" si="3"/>
        <v>0</v>
      </c>
      <c r="O16" s="182">
        <f t="shared" si="3"/>
        <v>0</v>
      </c>
      <c r="P16" s="182">
        <f t="shared" si="3"/>
        <v>0</v>
      </c>
      <c r="Q16" s="182">
        <f t="shared" si="3"/>
        <v>0</v>
      </c>
      <c r="R16" s="182">
        <f t="shared" si="3"/>
        <v>0</v>
      </c>
      <c r="S16" s="182">
        <f t="shared" si="3"/>
        <v>700</v>
      </c>
      <c r="T16" s="182">
        <f t="shared" si="3"/>
        <v>0</v>
      </c>
      <c r="U16" s="182">
        <f t="shared" si="3"/>
        <v>0</v>
      </c>
      <c r="V16" s="182">
        <f t="shared" si="3"/>
        <v>0</v>
      </c>
      <c r="W16" s="182">
        <f t="shared" si="3"/>
        <v>700</v>
      </c>
      <c r="X16" s="182">
        <f t="shared" si="3"/>
        <v>0</v>
      </c>
      <c r="Y16" s="182">
        <f t="shared" si="3"/>
        <v>3761.0841</v>
      </c>
      <c r="Z16" s="182">
        <f t="shared" si="3"/>
        <v>0</v>
      </c>
      <c r="AA16" s="182">
        <f t="shared" si="3"/>
        <v>0</v>
      </c>
      <c r="AB16" s="182">
        <f t="shared" si="3"/>
        <v>3761.0841</v>
      </c>
      <c r="AC16" s="182">
        <f t="shared" si="3"/>
        <v>0</v>
      </c>
      <c r="AD16" s="182">
        <f t="shared" si="3"/>
        <v>0</v>
      </c>
      <c r="AE16" s="80"/>
    </row>
    <row r="17" spans="1:31" s="82" customFormat="1" ht="25.5">
      <c r="A17" s="217">
        <v>1</v>
      </c>
      <c r="B17" s="207" t="s">
        <v>251</v>
      </c>
      <c r="C17" s="208" t="s">
        <v>255</v>
      </c>
      <c r="D17" s="209" t="s">
        <v>258</v>
      </c>
      <c r="E17" s="218">
        <v>2024</v>
      </c>
      <c r="F17" s="210" t="s">
        <v>384</v>
      </c>
      <c r="G17" s="162">
        <v>6175</v>
      </c>
      <c r="H17" s="163"/>
      <c r="I17" s="163"/>
      <c r="J17" s="158"/>
      <c r="K17" s="163"/>
      <c r="L17" s="163"/>
      <c r="M17" s="163">
        <f t="shared" ref="M17:M20" si="4">SUM(N17:R17)</f>
        <v>0</v>
      </c>
      <c r="N17" s="163"/>
      <c r="O17" s="165"/>
      <c r="P17" s="164"/>
      <c r="Q17" s="219"/>
      <c r="R17" s="163"/>
      <c r="S17" s="163">
        <f t="shared" ref="S17:S20" si="5">SUM(T17:X17)</f>
        <v>700</v>
      </c>
      <c r="T17" s="163"/>
      <c r="U17" s="163"/>
      <c r="V17" s="166"/>
      <c r="W17" s="219">
        <f>200+500</f>
        <v>700</v>
      </c>
      <c r="X17" s="163"/>
      <c r="Y17" s="163">
        <f t="shared" ref="Y17:Y20" si="6">SUM(Z17:AD17)</f>
        <v>3761.0841</v>
      </c>
      <c r="Z17" s="163"/>
      <c r="AA17" s="163"/>
      <c r="AB17" s="164">
        <v>3761.0841</v>
      </c>
      <c r="AC17" s="163"/>
      <c r="AD17" s="163"/>
      <c r="AE17" s="79"/>
    </row>
    <row r="18" spans="1:31" s="81" customFormat="1" ht="26.25" customHeight="1">
      <c r="A18" s="213" t="s">
        <v>17</v>
      </c>
      <c r="B18" s="220" t="s">
        <v>385</v>
      </c>
      <c r="C18" s="215"/>
      <c r="D18" s="215"/>
      <c r="E18" s="221"/>
      <c r="F18" s="216"/>
      <c r="G18" s="162">
        <f t="shared" ref="G18:G20" si="7">SUM(H18:L18)</f>
        <v>0</v>
      </c>
      <c r="H18" s="157"/>
      <c r="I18" s="157"/>
      <c r="J18" s="158"/>
      <c r="K18" s="157"/>
      <c r="L18" s="157"/>
      <c r="M18" s="163">
        <f t="shared" si="4"/>
        <v>0</v>
      </c>
      <c r="N18" s="157"/>
      <c r="O18" s="157"/>
      <c r="P18" s="166"/>
      <c r="Q18" s="157"/>
      <c r="R18" s="157"/>
      <c r="S18" s="163">
        <f t="shared" si="5"/>
        <v>0</v>
      </c>
      <c r="T18" s="157"/>
      <c r="U18" s="157"/>
      <c r="V18" s="166"/>
      <c r="W18" s="157"/>
      <c r="X18" s="157"/>
      <c r="Y18" s="163">
        <f t="shared" si="6"/>
        <v>0</v>
      </c>
      <c r="Z18" s="157"/>
      <c r="AA18" s="157"/>
      <c r="AB18" s="164"/>
      <c r="AC18" s="157"/>
      <c r="AD18" s="157"/>
      <c r="AE18" s="80"/>
    </row>
    <row r="19" spans="1:31" s="82" customFormat="1" ht="38.25">
      <c r="A19" s="213" t="s">
        <v>386</v>
      </c>
      <c r="B19" s="220" t="s">
        <v>325</v>
      </c>
      <c r="C19" s="222"/>
      <c r="D19" s="223"/>
      <c r="E19" s="224"/>
      <c r="F19" s="225"/>
      <c r="G19" s="182">
        <f>G20</f>
        <v>11960</v>
      </c>
      <c r="H19" s="182">
        <f t="shared" ref="H19:AD19" si="8">H20</f>
        <v>0</v>
      </c>
      <c r="I19" s="182">
        <f t="shared" si="8"/>
        <v>0</v>
      </c>
      <c r="J19" s="182">
        <f t="shared" si="8"/>
        <v>11960</v>
      </c>
      <c r="K19" s="182">
        <f t="shared" si="8"/>
        <v>0</v>
      </c>
      <c r="L19" s="182">
        <f t="shared" si="8"/>
        <v>0</v>
      </c>
      <c r="M19" s="182">
        <f t="shared" si="8"/>
        <v>0</v>
      </c>
      <c r="N19" s="182">
        <f t="shared" si="8"/>
        <v>0</v>
      </c>
      <c r="O19" s="182">
        <f t="shared" si="8"/>
        <v>0</v>
      </c>
      <c r="P19" s="182">
        <f t="shared" si="8"/>
        <v>0</v>
      </c>
      <c r="Q19" s="182">
        <f t="shared" si="8"/>
        <v>0</v>
      </c>
      <c r="R19" s="182">
        <f t="shared" si="8"/>
        <v>0</v>
      </c>
      <c r="S19" s="182">
        <f t="shared" si="8"/>
        <v>10385</v>
      </c>
      <c r="T19" s="182">
        <f t="shared" si="8"/>
        <v>0</v>
      </c>
      <c r="U19" s="182">
        <f t="shared" si="8"/>
        <v>0</v>
      </c>
      <c r="V19" s="182">
        <f t="shared" si="8"/>
        <v>10385</v>
      </c>
      <c r="W19" s="182">
        <f t="shared" si="8"/>
        <v>0</v>
      </c>
      <c r="X19" s="182">
        <f t="shared" si="8"/>
        <v>0</v>
      </c>
      <c r="Y19" s="182">
        <f t="shared" si="8"/>
        <v>1935.2739999999999</v>
      </c>
      <c r="Z19" s="182">
        <f t="shared" si="8"/>
        <v>0</v>
      </c>
      <c r="AA19" s="182">
        <f t="shared" si="8"/>
        <v>0</v>
      </c>
      <c r="AB19" s="182">
        <f t="shared" si="8"/>
        <v>1935.2739999999999</v>
      </c>
      <c r="AC19" s="182">
        <f t="shared" si="8"/>
        <v>0</v>
      </c>
      <c r="AD19" s="182">
        <f t="shared" si="8"/>
        <v>0</v>
      </c>
      <c r="AE19" s="79"/>
    </row>
    <row r="20" spans="1:31" s="81" customFormat="1" ht="19.5" customHeight="1">
      <c r="A20" s="217">
        <v>1</v>
      </c>
      <c r="B20" s="226" t="s">
        <v>232</v>
      </c>
      <c r="C20" s="227" t="s">
        <v>326</v>
      </c>
      <c r="D20" s="228" t="s">
        <v>327</v>
      </c>
      <c r="E20" s="218">
        <v>2025</v>
      </c>
      <c r="F20" s="229"/>
      <c r="G20" s="162">
        <f t="shared" si="7"/>
        <v>11960</v>
      </c>
      <c r="H20" s="156"/>
      <c r="I20" s="156"/>
      <c r="J20" s="219">
        <v>11960</v>
      </c>
      <c r="K20" s="156"/>
      <c r="L20" s="156"/>
      <c r="M20" s="163">
        <f t="shared" si="4"/>
        <v>0</v>
      </c>
      <c r="N20" s="156"/>
      <c r="O20" s="156"/>
      <c r="P20" s="219"/>
      <c r="Q20" s="156"/>
      <c r="R20" s="156"/>
      <c r="S20" s="163">
        <f t="shared" si="5"/>
        <v>10385</v>
      </c>
      <c r="T20" s="156"/>
      <c r="U20" s="156"/>
      <c r="V20" s="219">
        <v>10385</v>
      </c>
      <c r="W20" s="156"/>
      <c r="X20" s="156"/>
      <c r="Y20" s="163">
        <f t="shared" si="6"/>
        <v>1935.2739999999999</v>
      </c>
      <c r="Z20" s="156"/>
      <c r="AA20" s="156"/>
      <c r="AB20" s="188">
        <v>1935.2739999999999</v>
      </c>
      <c r="AC20" s="156"/>
      <c r="AD20" s="156"/>
      <c r="AE20" s="80"/>
    </row>
    <row r="21" spans="1:31" s="81" customFormat="1" ht="38.25" customHeight="1">
      <c r="A21" s="167" t="s">
        <v>4</v>
      </c>
      <c r="B21" s="151" t="s">
        <v>424</v>
      </c>
      <c r="C21" s="168"/>
      <c r="D21" s="169"/>
      <c r="E21" s="230"/>
      <c r="F21" s="170"/>
      <c r="G21" s="156">
        <f>G22+G27+G29+G44</f>
        <v>75857.905536999999</v>
      </c>
      <c r="H21" s="156">
        <f t="shared" ref="H21:AD21" si="9">H22+H27+H29+H44</f>
        <v>0</v>
      </c>
      <c r="I21" s="156">
        <f t="shared" si="9"/>
        <v>0</v>
      </c>
      <c r="J21" s="156">
        <f t="shared" si="9"/>
        <v>0</v>
      </c>
      <c r="K21" s="156">
        <f t="shared" si="9"/>
        <v>0</v>
      </c>
      <c r="L21" s="156">
        <f t="shared" si="9"/>
        <v>0</v>
      </c>
      <c r="M21" s="156">
        <f t="shared" si="9"/>
        <v>28750.229000000003</v>
      </c>
      <c r="N21" s="156">
        <f t="shared" si="9"/>
        <v>0</v>
      </c>
      <c r="O21" s="156">
        <f t="shared" si="9"/>
        <v>0</v>
      </c>
      <c r="P21" s="156">
        <f t="shared" si="9"/>
        <v>0</v>
      </c>
      <c r="Q21" s="156">
        <f t="shared" si="9"/>
        <v>0</v>
      </c>
      <c r="R21" s="156">
        <f t="shared" si="9"/>
        <v>0</v>
      </c>
      <c r="S21" s="156">
        <f t="shared" si="9"/>
        <v>19656.481</v>
      </c>
      <c r="T21" s="156">
        <f t="shared" si="9"/>
        <v>0</v>
      </c>
      <c r="U21" s="156">
        <f t="shared" si="9"/>
        <v>0</v>
      </c>
      <c r="V21" s="156">
        <f t="shared" si="9"/>
        <v>0</v>
      </c>
      <c r="W21" s="156">
        <f t="shared" si="9"/>
        <v>0</v>
      </c>
      <c r="X21" s="156">
        <f t="shared" si="9"/>
        <v>0</v>
      </c>
      <c r="Y21" s="156">
        <f t="shared" si="9"/>
        <v>15000</v>
      </c>
      <c r="Z21" s="156">
        <f t="shared" si="9"/>
        <v>0</v>
      </c>
      <c r="AA21" s="156">
        <f t="shared" si="9"/>
        <v>0</v>
      </c>
      <c r="AB21" s="156">
        <f t="shared" si="9"/>
        <v>0</v>
      </c>
      <c r="AC21" s="156">
        <f t="shared" si="9"/>
        <v>15000</v>
      </c>
      <c r="AD21" s="156">
        <f t="shared" si="9"/>
        <v>0</v>
      </c>
      <c r="AE21" s="80"/>
    </row>
    <row r="22" spans="1:31" s="200" customFormat="1" ht="25.5">
      <c r="A22" s="231" t="s">
        <v>6</v>
      </c>
      <c r="B22" s="232" t="s">
        <v>244</v>
      </c>
      <c r="C22" s="233"/>
      <c r="D22" s="233"/>
      <c r="E22" s="233"/>
      <c r="F22" s="231"/>
      <c r="G22" s="201">
        <v>8807.7380000000012</v>
      </c>
      <c r="H22" s="198"/>
      <c r="I22" s="198"/>
      <c r="J22" s="202"/>
      <c r="K22" s="201"/>
      <c r="L22" s="198"/>
      <c r="M22" s="198">
        <v>1580.7380000000001</v>
      </c>
      <c r="N22" s="198"/>
      <c r="O22" s="198"/>
      <c r="P22" s="203"/>
      <c r="Q22" s="203"/>
      <c r="R22" s="198"/>
      <c r="S22" s="198">
        <v>1185</v>
      </c>
      <c r="T22" s="198"/>
      <c r="U22" s="198"/>
      <c r="V22" s="201"/>
      <c r="W22" s="201"/>
      <c r="X22" s="198"/>
      <c r="Y22" s="198">
        <v>2000</v>
      </c>
      <c r="Z22" s="198"/>
      <c r="AA22" s="198"/>
      <c r="AB22" s="201"/>
      <c r="AC22" s="198">
        <v>2000</v>
      </c>
      <c r="AD22" s="198"/>
      <c r="AE22" s="199"/>
    </row>
    <row r="23" spans="1:31" s="191" customFormat="1" ht="51">
      <c r="A23" s="234">
        <v>1</v>
      </c>
      <c r="B23" s="235" t="s">
        <v>387</v>
      </c>
      <c r="C23" s="234" t="s">
        <v>245</v>
      </c>
      <c r="D23" s="234" t="s">
        <v>256</v>
      </c>
      <c r="E23" s="209">
        <v>2022</v>
      </c>
      <c r="F23" s="209"/>
      <c r="G23" s="192">
        <v>486.738</v>
      </c>
      <c r="H23" s="189"/>
      <c r="I23" s="189"/>
      <c r="J23" s="193"/>
      <c r="K23" s="192"/>
      <c r="L23" s="189"/>
      <c r="M23" s="189">
        <v>486.738</v>
      </c>
      <c r="N23" s="189"/>
      <c r="O23" s="189"/>
      <c r="P23" s="194"/>
      <c r="Q23" s="194"/>
      <c r="R23" s="189"/>
      <c r="S23" s="189">
        <v>300</v>
      </c>
      <c r="T23" s="189"/>
      <c r="U23" s="189"/>
      <c r="V23" s="192"/>
      <c r="W23" s="192"/>
      <c r="X23" s="189"/>
      <c r="Y23" s="189">
        <v>186.738</v>
      </c>
      <c r="Z23" s="189"/>
      <c r="AA23" s="189"/>
      <c r="AB23" s="192"/>
      <c r="AC23" s="189">
        <v>186.738</v>
      </c>
      <c r="AD23" s="189"/>
      <c r="AE23" s="190"/>
    </row>
    <row r="24" spans="1:31" s="191" customFormat="1" ht="38.25">
      <c r="A24" s="234">
        <v>2</v>
      </c>
      <c r="B24" s="236" t="s">
        <v>328</v>
      </c>
      <c r="C24" s="234" t="s">
        <v>246</v>
      </c>
      <c r="D24" s="234" t="s">
        <v>341</v>
      </c>
      <c r="E24" s="237">
        <v>2023</v>
      </c>
      <c r="F24" s="209" t="s">
        <v>329</v>
      </c>
      <c r="G24" s="192">
        <v>1094</v>
      </c>
      <c r="H24" s="189"/>
      <c r="I24" s="189"/>
      <c r="J24" s="193"/>
      <c r="K24" s="192"/>
      <c r="L24" s="189"/>
      <c r="M24" s="189">
        <v>1094</v>
      </c>
      <c r="N24" s="189"/>
      <c r="O24" s="189"/>
      <c r="P24" s="194"/>
      <c r="Q24" s="194"/>
      <c r="R24" s="189"/>
      <c r="S24" s="189">
        <v>785</v>
      </c>
      <c r="T24" s="189"/>
      <c r="U24" s="189"/>
      <c r="V24" s="192"/>
      <c r="W24" s="192"/>
      <c r="X24" s="189"/>
      <c r="Y24" s="189">
        <v>309</v>
      </c>
      <c r="Z24" s="189"/>
      <c r="AA24" s="189"/>
      <c r="AB24" s="192"/>
      <c r="AC24" s="189">
        <v>309</v>
      </c>
      <c r="AD24" s="189"/>
      <c r="AE24" s="190"/>
    </row>
    <row r="25" spans="1:31" s="191" customFormat="1" ht="25.5">
      <c r="A25" s="234">
        <v>3</v>
      </c>
      <c r="B25" s="236" t="s">
        <v>339</v>
      </c>
      <c r="C25" s="234" t="s">
        <v>340</v>
      </c>
      <c r="D25" s="234" t="s">
        <v>341</v>
      </c>
      <c r="E25" s="237" t="s">
        <v>342</v>
      </c>
      <c r="F25" s="209" t="s">
        <v>388</v>
      </c>
      <c r="G25" s="192">
        <v>3227</v>
      </c>
      <c r="H25" s="189"/>
      <c r="I25" s="189"/>
      <c r="J25" s="193"/>
      <c r="K25" s="192"/>
      <c r="L25" s="189"/>
      <c r="M25" s="189">
        <v>0</v>
      </c>
      <c r="N25" s="189"/>
      <c r="O25" s="189"/>
      <c r="P25" s="194"/>
      <c r="Q25" s="194"/>
      <c r="R25" s="189"/>
      <c r="S25" s="189">
        <v>100</v>
      </c>
      <c r="T25" s="189"/>
      <c r="U25" s="189"/>
      <c r="V25" s="192"/>
      <c r="W25" s="192"/>
      <c r="X25" s="189"/>
      <c r="Y25" s="189">
        <v>1000</v>
      </c>
      <c r="Z25" s="189"/>
      <c r="AA25" s="189"/>
      <c r="AB25" s="192"/>
      <c r="AC25" s="189">
        <v>1000</v>
      </c>
      <c r="AD25" s="189"/>
      <c r="AE25" s="190"/>
    </row>
    <row r="26" spans="1:31" s="191" customFormat="1" ht="89.25">
      <c r="A26" s="234">
        <v>4</v>
      </c>
      <c r="B26" s="235" t="s">
        <v>252</v>
      </c>
      <c r="C26" s="234" t="s">
        <v>336</v>
      </c>
      <c r="D26" s="234" t="s">
        <v>341</v>
      </c>
      <c r="E26" s="237">
        <v>2025</v>
      </c>
      <c r="F26" s="209"/>
      <c r="G26" s="192">
        <v>4000</v>
      </c>
      <c r="H26" s="189"/>
      <c r="I26" s="189"/>
      <c r="J26" s="193"/>
      <c r="K26" s="192"/>
      <c r="L26" s="189"/>
      <c r="M26" s="189">
        <v>0</v>
      </c>
      <c r="N26" s="189"/>
      <c r="O26" s="189"/>
      <c r="P26" s="194"/>
      <c r="Q26" s="194"/>
      <c r="R26" s="189"/>
      <c r="S26" s="189">
        <v>0</v>
      </c>
      <c r="T26" s="189"/>
      <c r="U26" s="189"/>
      <c r="V26" s="192"/>
      <c r="W26" s="192"/>
      <c r="X26" s="189"/>
      <c r="Y26" s="189">
        <v>504.26199999999994</v>
      </c>
      <c r="Z26" s="189"/>
      <c r="AA26" s="189"/>
      <c r="AB26" s="192"/>
      <c r="AC26" s="189">
        <v>504.26199999999994</v>
      </c>
      <c r="AD26" s="189"/>
      <c r="AE26" s="190"/>
    </row>
    <row r="27" spans="1:31" s="200" customFormat="1" ht="38.25">
      <c r="A27" s="231" t="s">
        <v>11</v>
      </c>
      <c r="B27" s="232" t="s">
        <v>330</v>
      </c>
      <c r="C27" s="231"/>
      <c r="D27" s="231"/>
      <c r="E27" s="238"/>
      <c r="F27" s="238"/>
      <c r="G27" s="201"/>
      <c r="H27" s="198"/>
      <c r="I27" s="198"/>
      <c r="J27" s="202"/>
      <c r="K27" s="201"/>
      <c r="L27" s="198"/>
      <c r="M27" s="198"/>
      <c r="N27" s="198"/>
      <c r="O27" s="198"/>
      <c r="P27" s="203"/>
      <c r="Q27" s="203"/>
      <c r="R27" s="198"/>
      <c r="S27" s="198"/>
      <c r="T27" s="198"/>
      <c r="U27" s="198"/>
      <c r="V27" s="201"/>
      <c r="W27" s="201"/>
      <c r="X27" s="198"/>
      <c r="Y27" s="198">
        <v>1500</v>
      </c>
      <c r="Z27" s="198"/>
      <c r="AA27" s="198"/>
      <c r="AB27" s="201"/>
      <c r="AC27" s="198">
        <v>1500</v>
      </c>
      <c r="AD27" s="198"/>
      <c r="AE27" s="199"/>
    </row>
    <row r="28" spans="1:31" s="191" customFormat="1" ht="12.75">
      <c r="A28" s="234">
        <v>1</v>
      </c>
      <c r="B28" s="239" t="s">
        <v>253</v>
      </c>
      <c r="C28" s="234"/>
      <c r="D28" s="234"/>
      <c r="E28" s="209"/>
      <c r="F28" s="209"/>
      <c r="G28" s="192"/>
      <c r="H28" s="189"/>
      <c r="I28" s="189"/>
      <c r="J28" s="193"/>
      <c r="K28" s="192"/>
      <c r="L28" s="189"/>
      <c r="M28" s="189"/>
      <c r="N28" s="189"/>
      <c r="O28" s="189"/>
      <c r="P28" s="194"/>
      <c r="Q28" s="194"/>
      <c r="R28" s="189"/>
      <c r="S28" s="189"/>
      <c r="T28" s="189"/>
      <c r="U28" s="189"/>
      <c r="V28" s="192"/>
      <c r="W28" s="192"/>
      <c r="X28" s="189"/>
      <c r="Y28" s="189">
        <v>1500</v>
      </c>
      <c r="Z28" s="189"/>
      <c r="AA28" s="189"/>
      <c r="AB28" s="192"/>
      <c r="AC28" s="189">
        <v>1500</v>
      </c>
      <c r="AD28" s="189"/>
      <c r="AE28" s="190"/>
    </row>
    <row r="29" spans="1:31" s="200" customFormat="1" ht="25.5">
      <c r="A29" s="231" t="s">
        <v>15</v>
      </c>
      <c r="B29" s="232" t="s">
        <v>257</v>
      </c>
      <c r="C29" s="233"/>
      <c r="D29" s="233"/>
      <c r="E29" s="233"/>
      <c r="F29" s="231"/>
      <c r="G29" s="201">
        <v>67050.167537000001</v>
      </c>
      <c r="H29" s="198"/>
      <c r="I29" s="198"/>
      <c r="J29" s="202"/>
      <c r="K29" s="201"/>
      <c r="L29" s="198"/>
      <c r="M29" s="198">
        <v>27169.491000000002</v>
      </c>
      <c r="N29" s="198"/>
      <c r="O29" s="198"/>
      <c r="P29" s="203"/>
      <c r="Q29" s="203"/>
      <c r="R29" s="198"/>
      <c r="S29" s="198">
        <v>18471.481</v>
      </c>
      <c r="T29" s="198"/>
      <c r="U29" s="198"/>
      <c r="V29" s="201"/>
      <c r="W29" s="201"/>
      <c r="X29" s="198"/>
      <c r="Y29" s="198">
        <v>9000</v>
      </c>
      <c r="Z29" s="198"/>
      <c r="AA29" s="198"/>
      <c r="AB29" s="201"/>
      <c r="AC29" s="198">
        <v>9000</v>
      </c>
      <c r="AD29" s="198"/>
      <c r="AE29" s="199"/>
    </row>
    <row r="30" spans="1:31" s="81" customFormat="1" ht="51">
      <c r="A30" s="234">
        <v>1</v>
      </c>
      <c r="B30" s="240" t="s">
        <v>389</v>
      </c>
      <c r="C30" s="237" t="s">
        <v>231</v>
      </c>
      <c r="D30" s="237" t="s">
        <v>390</v>
      </c>
      <c r="E30" s="237">
        <v>2016</v>
      </c>
      <c r="F30" s="241" t="s">
        <v>391</v>
      </c>
      <c r="G30" s="171">
        <v>4400</v>
      </c>
      <c r="H30" s="163"/>
      <c r="I30" s="163"/>
      <c r="J30" s="158"/>
      <c r="K30" s="171"/>
      <c r="L30" s="163"/>
      <c r="M30" s="163">
        <v>4099</v>
      </c>
      <c r="N30" s="163"/>
      <c r="O30" s="163"/>
      <c r="P30" s="172"/>
      <c r="Q30" s="172"/>
      <c r="R30" s="163"/>
      <c r="S30" s="163">
        <v>4051</v>
      </c>
      <c r="T30" s="163"/>
      <c r="U30" s="163"/>
      <c r="V30" s="171"/>
      <c r="W30" s="171"/>
      <c r="X30" s="163"/>
      <c r="Y30" s="163">
        <v>48</v>
      </c>
      <c r="Z30" s="163"/>
      <c r="AA30" s="163"/>
      <c r="AB30" s="171"/>
      <c r="AC30" s="163">
        <v>48</v>
      </c>
      <c r="AD30" s="163"/>
      <c r="AE30" s="80"/>
    </row>
    <row r="31" spans="1:31" s="81" customFormat="1" ht="38.25">
      <c r="A31" s="234">
        <v>2</v>
      </c>
      <c r="B31" s="240" t="s">
        <v>392</v>
      </c>
      <c r="C31" s="237" t="s">
        <v>393</v>
      </c>
      <c r="D31" s="237" t="s">
        <v>394</v>
      </c>
      <c r="E31" s="237">
        <v>2019</v>
      </c>
      <c r="F31" s="241" t="s">
        <v>395</v>
      </c>
      <c r="G31" s="171">
        <v>756</v>
      </c>
      <c r="H31" s="163"/>
      <c r="I31" s="163"/>
      <c r="J31" s="158"/>
      <c r="K31" s="171"/>
      <c r="L31" s="163"/>
      <c r="M31" s="163">
        <v>752</v>
      </c>
      <c r="N31" s="163"/>
      <c r="O31" s="163"/>
      <c r="P31" s="172"/>
      <c r="Q31" s="172"/>
      <c r="R31" s="163"/>
      <c r="S31" s="163">
        <v>357</v>
      </c>
      <c r="T31" s="163"/>
      <c r="U31" s="163"/>
      <c r="V31" s="171"/>
      <c r="W31" s="171"/>
      <c r="X31" s="163"/>
      <c r="Y31" s="163">
        <v>395</v>
      </c>
      <c r="Z31" s="163"/>
      <c r="AA31" s="163"/>
      <c r="AB31" s="171"/>
      <c r="AC31" s="163">
        <v>395</v>
      </c>
      <c r="AD31" s="163"/>
      <c r="AE31" s="80"/>
    </row>
    <row r="32" spans="1:31" s="81" customFormat="1" ht="38.25">
      <c r="A32" s="234">
        <v>3</v>
      </c>
      <c r="B32" s="235" t="s">
        <v>396</v>
      </c>
      <c r="C32" s="237" t="s">
        <v>393</v>
      </c>
      <c r="D32" s="234" t="s">
        <v>394</v>
      </c>
      <c r="E32" s="234">
        <v>2019</v>
      </c>
      <c r="F32" s="234" t="s">
        <v>397</v>
      </c>
      <c r="G32" s="171">
        <v>421</v>
      </c>
      <c r="H32" s="163"/>
      <c r="I32" s="163"/>
      <c r="J32" s="158"/>
      <c r="K32" s="171"/>
      <c r="L32" s="163"/>
      <c r="M32" s="163">
        <v>420</v>
      </c>
      <c r="N32" s="163"/>
      <c r="O32" s="163"/>
      <c r="P32" s="172"/>
      <c r="Q32" s="172"/>
      <c r="R32" s="163"/>
      <c r="S32" s="163">
        <v>406</v>
      </c>
      <c r="T32" s="163"/>
      <c r="U32" s="163"/>
      <c r="V32" s="171"/>
      <c r="W32" s="171"/>
      <c r="X32" s="163"/>
      <c r="Y32" s="163">
        <v>14</v>
      </c>
      <c r="Z32" s="163"/>
      <c r="AA32" s="163"/>
      <c r="AB32" s="171"/>
      <c r="AC32" s="163">
        <v>14</v>
      </c>
      <c r="AD32" s="163"/>
      <c r="AE32" s="80"/>
    </row>
    <row r="33" spans="1:31" s="81" customFormat="1" ht="25.5">
      <c r="A33" s="234">
        <v>4</v>
      </c>
      <c r="B33" s="235" t="s">
        <v>398</v>
      </c>
      <c r="C33" s="234" t="s">
        <v>230</v>
      </c>
      <c r="D33" s="234" t="s">
        <v>394</v>
      </c>
      <c r="E33" s="234">
        <v>2019</v>
      </c>
      <c r="F33" s="237" t="s">
        <v>399</v>
      </c>
      <c r="G33" s="171">
        <v>400</v>
      </c>
      <c r="H33" s="163"/>
      <c r="I33" s="163"/>
      <c r="J33" s="158"/>
      <c r="K33" s="171"/>
      <c r="L33" s="163"/>
      <c r="M33" s="163">
        <v>394</v>
      </c>
      <c r="N33" s="163"/>
      <c r="O33" s="163"/>
      <c r="P33" s="172"/>
      <c r="Q33" s="172"/>
      <c r="R33" s="163"/>
      <c r="S33" s="163">
        <v>372</v>
      </c>
      <c r="T33" s="163"/>
      <c r="U33" s="163"/>
      <c r="V33" s="171"/>
      <c r="W33" s="171"/>
      <c r="X33" s="163"/>
      <c r="Y33" s="163">
        <v>22</v>
      </c>
      <c r="Z33" s="163"/>
      <c r="AA33" s="163"/>
      <c r="AB33" s="171"/>
      <c r="AC33" s="163">
        <v>22</v>
      </c>
      <c r="AD33" s="163"/>
      <c r="AE33" s="80"/>
    </row>
    <row r="34" spans="1:31" s="81" customFormat="1" ht="25.5">
      <c r="A34" s="234">
        <v>5</v>
      </c>
      <c r="B34" s="235" t="s">
        <v>400</v>
      </c>
      <c r="C34" s="234" t="s">
        <v>303</v>
      </c>
      <c r="D34" s="234" t="s">
        <v>229</v>
      </c>
      <c r="E34" s="234">
        <v>2019</v>
      </c>
      <c r="F34" s="237" t="s">
        <v>401</v>
      </c>
      <c r="G34" s="171">
        <v>7394</v>
      </c>
      <c r="H34" s="163"/>
      <c r="I34" s="163"/>
      <c r="J34" s="158"/>
      <c r="K34" s="171"/>
      <c r="L34" s="163"/>
      <c r="M34" s="163">
        <v>7256</v>
      </c>
      <c r="N34" s="163"/>
      <c r="O34" s="163"/>
      <c r="P34" s="172"/>
      <c r="Q34" s="172"/>
      <c r="R34" s="163"/>
      <c r="S34" s="163">
        <v>7232</v>
      </c>
      <c r="T34" s="163"/>
      <c r="U34" s="163"/>
      <c r="V34" s="171"/>
      <c r="W34" s="171"/>
      <c r="X34" s="163"/>
      <c r="Y34" s="163">
        <v>24</v>
      </c>
      <c r="Z34" s="163"/>
      <c r="AA34" s="163"/>
      <c r="AB34" s="171"/>
      <c r="AC34" s="163">
        <v>24</v>
      </c>
      <c r="AD34" s="163"/>
      <c r="AE34" s="80"/>
    </row>
    <row r="35" spans="1:31" s="81" customFormat="1" ht="51">
      <c r="A35" s="234">
        <v>6</v>
      </c>
      <c r="B35" s="235" t="s">
        <v>402</v>
      </c>
      <c r="C35" s="234" t="s">
        <v>231</v>
      </c>
      <c r="D35" s="234" t="s">
        <v>331</v>
      </c>
      <c r="E35" s="234">
        <v>2020</v>
      </c>
      <c r="F35" s="237" t="s">
        <v>403</v>
      </c>
      <c r="G35" s="171">
        <v>875</v>
      </c>
      <c r="H35" s="163"/>
      <c r="I35" s="163"/>
      <c r="J35" s="158"/>
      <c r="K35" s="171"/>
      <c r="L35" s="163"/>
      <c r="M35" s="163">
        <v>856</v>
      </c>
      <c r="N35" s="163"/>
      <c r="O35" s="163"/>
      <c r="P35" s="172"/>
      <c r="Q35" s="172"/>
      <c r="R35" s="163"/>
      <c r="S35" s="163">
        <v>506</v>
      </c>
      <c r="T35" s="163"/>
      <c r="U35" s="163"/>
      <c r="V35" s="171"/>
      <c r="W35" s="171"/>
      <c r="X35" s="163"/>
      <c r="Y35" s="163">
        <v>350</v>
      </c>
      <c r="Z35" s="163"/>
      <c r="AA35" s="163"/>
      <c r="AB35" s="171"/>
      <c r="AC35" s="163">
        <v>350</v>
      </c>
      <c r="AD35" s="163"/>
      <c r="AE35" s="80"/>
    </row>
    <row r="36" spans="1:31" s="81" customFormat="1" ht="38.25">
      <c r="A36" s="234">
        <v>7</v>
      </c>
      <c r="B36" s="235" t="s">
        <v>404</v>
      </c>
      <c r="C36" s="234" t="s">
        <v>336</v>
      </c>
      <c r="D36" s="234" t="s">
        <v>247</v>
      </c>
      <c r="E36" s="234">
        <v>2023</v>
      </c>
      <c r="F36" s="242" t="s">
        <v>405</v>
      </c>
      <c r="G36" s="171">
        <v>900</v>
      </c>
      <c r="H36" s="163"/>
      <c r="I36" s="163"/>
      <c r="J36" s="158"/>
      <c r="K36" s="171"/>
      <c r="L36" s="163"/>
      <c r="M36" s="163">
        <v>869</v>
      </c>
      <c r="N36" s="163"/>
      <c r="O36" s="163"/>
      <c r="P36" s="172"/>
      <c r="Q36" s="172"/>
      <c r="R36" s="163"/>
      <c r="S36" s="163">
        <v>834</v>
      </c>
      <c r="T36" s="163"/>
      <c r="U36" s="163"/>
      <c r="V36" s="171"/>
      <c r="W36" s="171"/>
      <c r="X36" s="163"/>
      <c r="Y36" s="163">
        <v>35</v>
      </c>
      <c r="Z36" s="163"/>
      <c r="AA36" s="163"/>
      <c r="AB36" s="171"/>
      <c r="AC36" s="163">
        <v>35</v>
      </c>
      <c r="AD36" s="163"/>
      <c r="AE36" s="80"/>
    </row>
    <row r="37" spans="1:31" s="81" customFormat="1" ht="38.25">
      <c r="A37" s="234">
        <v>8</v>
      </c>
      <c r="B37" s="235" t="s">
        <v>406</v>
      </c>
      <c r="C37" s="234" t="s">
        <v>336</v>
      </c>
      <c r="D37" s="234" t="s">
        <v>247</v>
      </c>
      <c r="E37" s="234">
        <v>2023</v>
      </c>
      <c r="F37" s="242" t="s">
        <v>407</v>
      </c>
      <c r="G37" s="171">
        <v>700</v>
      </c>
      <c r="H37" s="163"/>
      <c r="I37" s="163"/>
      <c r="J37" s="158"/>
      <c r="K37" s="171"/>
      <c r="L37" s="163"/>
      <c r="M37" s="163">
        <v>630</v>
      </c>
      <c r="N37" s="163"/>
      <c r="O37" s="163"/>
      <c r="P37" s="172"/>
      <c r="Q37" s="172"/>
      <c r="R37" s="163"/>
      <c r="S37" s="163">
        <v>590</v>
      </c>
      <c r="T37" s="163"/>
      <c r="U37" s="163"/>
      <c r="V37" s="171"/>
      <c r="W37" s="171"/>
      <c r="X37" s="163"/>
      <c r="Y37" s="163">
        <v>40</v>
      </c>
      <c r="Z37" s="163"/>
      <c r="AA37" s="163"/>
      <c r="AB37" s="171"/>
      <c r="AC37" s="163">
        <v>40</v>
      </c>
      <c r="AD37" s="163"/>
      <c r="AE37" s="80"/>
    </row>
    <row r="38" spans="1:31" s="81" customFormat="1" ht="25.5">
      <c r="A38" s="234">
        <v>9</v>
      </c>
      <c r="B38" s="235" t="s">
        <v>408</v>
      </c>
      <c r="C38" s="234" t="s">
        <v>300</v>
      </c>
      <c r="D38" s="234" t="s">
        <v>409</v>
      </c>
      <c r="E38" s="234">
        <v>2020</v>
      </c>
      <c r="F38" s="237" t="s">
        <v>410</v>
      </c>
      <c r="G38" s="171">
        <v>822</v>
      </c>
      <c r="H38" s="163"/>
      <c r="I38" s="163"/>
      <c r="J38" s="158"/>
      <c r="K38" s="171"/>
      <c r="L38" s="163"/>
      <c r="M38" s="163">
        <v>813</v>
      </c>
      <c r="N38" s="163"/>
      <c r="O38" s="163"/>
      <c r="P38" s="172"/>
      <c r="Q38" s="172"/>
      <c r="R38" s="163"/>
      <c r="S38" s="163">
        <v>212</v>
      </c>
      <c r="T38" s="163"/>
      <c r="U38" s="163"/>
      <c r="V38" s="171"/>
      <c r="W38" s="171"/>
      <c r="X38" s="163"/>
      <c r="Y38" s="163">
        <v>601</v>
      </c>
      <c r="Z38" s="163"/>
      <c r="AA38" s="163"/>
      <c r="AB38" s="171"/>
      <c r="AC38" s="163">
        <v>601</v>
      </c>
      <c r="AD38" s="163"/>
      <c r="AE38" s="80"/>
    </row>
    <row r="39" spans="1:31" s="81" customFormat="1" ht="38.25">
      <c r="A39" s="234">
        <v>1</v>
      </c>
      <c r="B39" s="235" t="s">
        <v>411</v>
      </c>
      <c r="C39" s="209" t="s">
        <v>246</v>
      </c>
      <c r="D39" s="209" t="s">
        <v>332</v>
      </c>
      <c r="E39" s="209" t="s">
        <v>333</v>
      </c>
      <c r="F39" s="209" t="s">
        <v>334</v>
      </c>
      <c r="G39" s="171">
        <v>39800</v>
      </c>
      <c r="H39" s="163"/>
      <c r="I39" s="163"/>
      <c r="J39" s="158"/>
      <c r="K39" s="171"/>
      <c r="L39" s="163"/>
      <c r="M39" s="163"/>
      <c r="N39" s="163"/>
      <c r="O39" s="163"/>
      <c r="P39" s="172"/>
      <c r="Q39" s="172"/>
      <c r="R39" s="163"/>
      <c r="S39" s="163">
        <v>1487</v>
      </c>
      <c r="T39" s="163"/>
      <c r="U39" s="163"/>
      <c r="V39" s="171"/>
      <c r="W39" s="171"/>
      <c r="X39" s="163"/>
      <c r="Y39" s="163">
        <v>513</v>
      </c>
      <c r="Z39" s="163"/>
      <c r="AA39" s="163"/>
      <c r="AB39" s="171"/>
      <c r="AC39" s="163">
        <v>513</v>
      </c>
      <c r="AD39" s="163"/>
      <c r="AE39" s="80"/>
    </row>
    <row r="40" spans="1:31" s="81" customFormat="1" ht="25.5">
      <c r="A40" s="234">
        <v>2</v>
      </c>
      <c r="B40" s="235" t="s">
        <v>335</v>
      </c>
      <c r="C40" s="234" t="s">
        <v>336</v>
      </c>
      <c r="D40" s="234" t="s">
        <v>247</v>
      </c>
      <c r="E40" s="234">
        <v>2022</v>
      </c>
      <c r="F40" s="209" t="s">
        <v>337</v>
      </c>
      <c r="G40" s="171">
        <v>1800</v>
      </c>
      <c r="H40" s="163"/>
      <c r="I40" s="163"/>
      <c r="J40" s="158"/>
      <c r="K40" s="171"/>
      <c r="L40" s="163"/>
      <c r="M40" s="163">
        <v>1799.758</v>
      </c>
      <c r="N40" s="163"/>
      <c r="O40" s="163"/>
      <c r="P40" s="172"/>
      <c r="Q40" s="172"/>
      <c r="R40" s="163"/>
      <c r="S40" s="163">
        <v>520</v>
      </c>
      <c r="T40" s="163"/>
      <c r="U40" s="163"/>
      <c r="V40" s="171"/>
      <c r="W40" s="171"/>
      <c r="X40" s="163"/>
      <c r="Y40" s="163">
        <v>1279.758</v>
      </c>
      <c r="Z40" s="163"/>
      <c r="AA40" s="163"/>
      <c r="AB40" s="171"/>
      <c r="AC40" s="163">
        <v>1279.758</v>
      </c>
      <c r="AD40" s="163"/>
      <c r="AE40" s="80"/>
    </row>
    <row r="41" spans="1:31" s="81" customFormat="1" ht="51">
      <c r="A41" s="234">
        <v>3</v>
      </c>
      <c r="B41" s="235" t="s">
        <v>412</v>
      </c>
      <c r="C41" s="234" t="s">
        <v>413</v>
      </c>
      <c r="D41" s="234" t="s">
        <v>258</v>
      </c>
      <c r="E41" s="234" t="s">
        <v>254</v>
      </c>
      <c r="F41" s="242" t="s">
        <v>338</v>
      </c>
      <c r="G41" s="171">
        <v>23158.167537000001</v>
      </c>
      <c r="H41" s="163"/>
      <c r="I41" s="163"/>
      <c r="J41" s="158"/>
      <c r="K41" s="171"/>
      <c r="L41" s="163"/>
      <c r="M41" s="163">
        <v>23158</v>
      </c>
      <c r="N41" s="163"/>
      <c r="O41" s="163"/>
      <c r="P41" s="172"/>
      <c r="Q41" s="172"/>
      <c r="R41" s="163"/>
      <c r="S41" s="163">
        <v>15281.923999999999</v>
      </c>
      <c r="T41" s="163"/>
      <c r="U41" s="163"/>
      <c r="V41" s="171"/>
      <c r="W41" s="171"/>
      <c r="X41" s="163"/>
      <c r="Y41" s="163">
        <v>6203.799</v>
      </c>
      <c r="Z41" s="163"/>
      <c r="AA41" s="163"/>
      <c r="AB41" s="171"/>
      <c r="AC41" s="163">
        <v>6203.799</v>
      </c>
      <c r="AD41" s="163"/>
      <c r="AE41" s="80"/>
    </row>
    <row r="42" spans="1:31" s="81" customFormat="1" ht="25.5">
      <c r="A42" s="234">
        <v>4</v>
      </c>
      <c r="B42" s="235" t="s">
        <v>414</v>
      </c>
      <c r="C42" s="234" t="s">
        <v>255</v>
      </c>
      <c r="D42" s="234" t="s">
        <v>415</v>
      </c>
      <c r="E42" s="234">
        <v>2023</v>
      </c>
      <c r="F42" s="242" t="s">
        <v>416</v>
      </c>
      <c r="G42" s="171">
        <v>794</v>
      </c>
      <c r="H42" s="163"/>
      <c r="I42" s="163"/>
      <c r="J42" s="158"/>
      <c r="K42" s="171"/>
      <c r="L42" s="163"/>
      <c r="M42" s="163">
        <v>739.73299999999995</v>
      </c>
      <c r="N42" s="163"/>
      <c r="O42" s="163"/>
      <c r="P42" s="172"/>
      <c r="Q42" s="172"/>
      <c r="R42" s="163"/>
      <c r="S42" s="163">
        <v>300</v>
      </c>
      <c r="T42" s="163"/>
      <c r="U42" s="163"/>
      <c r="V42" s="171"/>
      <c r="W42" s="171"/>
      <c r="X42" s="163"/>
      <c r="Y42" s="163">
        <v>414</v>
      </c>
      <c r="Z42" s="163"/>
      <c r="AA42" s="163"/>
      <c r="AB42" s="171"/>
      <c r="AC42" s="163">
        <v>414</v>
      </c>
      <c r="AD42" s="163"/>
      <c r="AE42" s="80"/>
    </row>
    <row r="43" spans="1:31" s="81" customFormat="1" ht="38.25">
      <c r="A43" s="234">
        <v>5</v>
      </c>
      <c r="B43" s="235" t="s">
        <v>417</v>
      </c>
      <c r="C43" s="234" t="s">
        <v>297</v>
      </c>
      <c r="D43" s="234" t="s">
        <v>418</v>
      </c>
      <c r="E43" s="234">
        <v>2023</v>
      </c>
      <c r="F43" s="242" t="s">
        <v>419</v>
      </c>
      <c r="G43" s="171">
        <v>1498</v>
      </c>
      <c r="H43" s="163"/>
      <c r="I43" s="163"/>
      <c r="J43" s="158"/>
      <c r="K43" s="171"/>
      <c r="L43" s="163"/>
      <c r="M43" s="163">
        <v>1472</v>
      </c>
      <c r="N43" s="163"/>
      <c r="O43" s="163"/>
      <c r="P43" s="172"/>
      <c r="Q43" s="172"/>
      <c r="R43" s="163"/>
      <c r="S43" s="163">
        <v>882.55700000000002</v>
      </c>
      <c r="T43" s="163"/>
      <c r="U43" s="163"/>
      <c r="V43" s="171"/>
      <c r="W43" s="171"/>
      <c r="X43" s="163"/>
      <c r="Y43" s="163">
        <v>589.44299999999998</v>
      </c>
      <c r="Z43" s="163"/>
      <c r="AA43" s="163"/>
      <c r="AB43" s="171"/>
      <c r="AC43" s="163">
        <v>589.44299999999998</v>
      </c>
      <c r="AD43" s="163"/>
      <c r="AE43" s="80"/>
    </row>
    <row r="44" spans="1:31" s="82" customFormat="1" ht="25.5">
      <c r="A44" s="243" t="s">
        <v>17</v>
      </c>
      <c r="B44" s="244" t="s">
        <v>259</v>
      </c>
      <c r="C44" s="245"/>
      <c r="D44" s="245"/>
      <c r="E44" s="245"/>
      <c r="F44" s="243"/>
      <c r="G44" s="286">
        <v>0</v>
      </c>
      <c r="H44" s="286"/>
      <c r="I44" s="286"/>
      <c r="J44" s="286"/>
      <c r="K44" s="286"/>
      <c r="L44" s="286"/>
      <c r="M44" s="286">
        <v>0</v>
      </c>
      <c r="N44" s="286"/>
      <c r="O44" s="286"/>
      <c r="P44" s="286"/>
      <c r="Q44" s="286"/>
      <c r="R44" s="286"/>
      <c r="S44" s="286">
        <v>0</v>
      </c>
      <c r="T44" s="286"/>
      <c r="U44" s="286"/>
      <c r="V44" s="286"/>
      <c r="W44" s="286"/>
      <c r="X44" s="286"/>
      <c r="Y44" s="286">
        <v>2500</v>
      </c>
      <c r="Z44" s="286"/>
      <c r="AA44" s="286"/>
      <c r="AB44" s="286"/>
      <c r="AC44" s="286">
        <v>2500</v>
      </c>
      <c r="AD44" s="157"/>
      <c r="AE44" s="79"/>
    </row>
    <row r="45" spans="1:31" s="81" customFormat="1" ht="25.5">
      <c r="A45" s="234">
        <v>1</v>
      </c>
      <c r="B45" s="235" t="s">
        <v>420</v>
      </c>
      <c r="C45" s="209" t="s">
        <v>421</v>
      </c>
      <c r="D45" s="246"/>
      <c r="E45" s="246">
        <v>2025</v>
      </c>
      <c r="F45" s="234"/>
      <c r="G45" s="171"/>
      <c r="H45" s="163"/>
      <c r="I45" s="163"/>
      <c r="J45" s="158"/>
      <c r="K45" s="171"/>
      <c r="L45" s="163"/>
      <c r="M45" s="163"/>
      <c r="N45" s="163"/>
      <c r="O45" s="163"/>
      <c r="P45" s="172"/>
      <c r="Q45" s="172"/>
      <c r="R45" s="163"/>
      <c r="S45" s="163"/>
      <c r="T45" s="163"/>
      <c r="U45" s="163"/>
      <c r="V45" s="171"/>
      <c r="W45" s="171"/>
      <c r="X45" s="163"/>
      <c r="Y45" s="163">
        <v>500</v>
      </c>
      <c r="Z45" s="163"/>
      <c r="AA45" s="163"/>
      <c r="AB45" s="171"/>
      <c r="AC45" s="163">
        <v>500</v>
      </c>
      <c r="AD45" s="163"/>
      <c r="AE45" s="80"/>
    </row>
    <row r="46" spans="1:31" s="81" customFormat="1" ht="25.5">
      <c r="A46" s="234">
        <v>3</v>
      </c>
      <c r="B46" s="207" t="s">
        <v>422</v>
      </c>
      <c r="C46" s="209" t="s">
        <v>421</v>
      </c>
      <c r="D46" s="209"/>
      <c r="E46" s="209">
        <v>2025</v>
      </c>
      <c r="F46" s="247"/>
      <c r="G46" s="171"/>
      <c r="H46" s="163"/>
      <c r="I46" s="163"/>
      <c r="J46" s="158"/>
      <c r="K46" s="171"/>
      <c r="L46" s="163"/>
      <c r="M46" s="163"/>
      <c r="N46" s="163"/>
      <c r="O46" s="163"/>
      <c r="P46" s="171"/>
      <c r="Q46" s="171"/>
      <c r="R46" s="163"/>
      <c r="S46" s="163"/>
      <c r="T46" s="163"/>
      <c r="U46" s="163"/>
      <c r="V46" s="171"/>
      <c r="W46" s="171"/>
      <c r="X46" s="163"/>
      <c r="Y46" s="163">
        <v>500</v>
      </c>
      <c r="Z46" s="163"/>
      <c r="AA46" s="163"/>
      <c r="AB46" s="171"/>
      <c r="AC46" s="163">
        <v>500</v>
      </c>
      <c r="AD46" s="163"/>
      <c r="AE46" s="80"/>
    </row>
    <row r="47" spans="1:31" s="191" customFormat="1" ht="38.25">
      <c r="A47" s="234">
        <v>4</v>
      </c>
      <c r="B47" s="235" t="s">
        <v>423</v>
      </c>
      <c r="C47" s="209" t="s">
        <v>421</v>
      </c>
      <c r="D47" s="248"/>
      <c r="E47" s="209">
        <v>2025</v>
      </c>
      <c r="F47" s="249"/>
      <c r="G47" s="192"/>
      <c r="H47" s="192"/>
      <c r="I47" s="192"/>
      <c r="J47" s="192"/>
      <c r="K47" s="192"/>
      <c r="L47" s="192"/>
      <c r="M47" s="192"/>
      <c r="N47" s="192"/>
      <c r="O47" s="192"/>
      <c r="P47" s="192"/>
      <c r="Q47" s="192"/>
      <c r="R47" s="192"/>
      <c r="S47" s="192"/>
      <c r="T47" s="192"/>
      <c r="U47" s="192"/>
      <c r="V47" s="192"/>
      <c r="W47" s="192"/>
      <c r="X47" s="192"/>
      <c r="Y47" s="192">
        <v>1500</v>
      </c>
      <c r="Z47" s="192"/>
      <c r="AA47" s="192"/>
      <c r="AB47" s="192"/>
      <c r="AC47" s="192">
        <v>1500</v>
      </c>
      <c r="AD47" s="189"/>
      <c r="AE47" s="190"/>
    </row>
    <row r="48" spans="1:31" s="81" customFormat="1" ht="39.75" customHeight="1">
      <c r="A48" s="167" t="s">
        <v>77</v>
      </c>
      <c r="B48" s="151" t="s">
        <v>425</v>
      </c>
      <c r="C48" s="168"/>
      <c r="D48" s="169"/>
      <c r="E48" s="230"/>
      <c r="F48" s="170"/>
      <c r="G48" s="156">
        <f>G49+G52+G54+G55</f>
        <v>16423</v>
      </c>
      <c r="H48" s="156">
        <f t="shared" ref="H48:AD48" si="10">H49+H52+H54+H55</f>
        <v>0</v>
      </c>
      <c r="I48" s="156">
        <f t="shared" si="10"/>
        <v>0</v>
      </c>
      <c r="J48" s="156">
        <f t="shared" si="10"/>
        <v>0</v>
      </c>
      <c r="K48" s="156">
        <f t="shared" si="10"/>
        <v>0</v>
      </c>
      <c r="L48" s="156">
        <f t="shared" si="10"/>
        <v>0</v>
      </c>
      <c r="M48" s="156">
        <f t="shared" si="10"/>
        <v>0</v>
      </c>
      <c r="N48" s="156">
        <f t="shared" si="10"/>
        <v>0</v>
      </c>
      <c r="O48" s="156">
        <f t="shared" si="10"/>
        <v>0</v>
      </c>
      <c r="P48" s="156">
        <f t="shared" si="10"/>
        <v>0</v>
      </c>
      <c r="Q48" s="156">
        <f t="shared" si="10"/>
        <v>0</v>
      </c>
      <c r="R48" s="156">
        <f t="shared" si="10"/>
        <v>0</v>
      </c>
      <c r="S48" s="156">
        <f t="shared" si="10"/>
        <v>2840</v>
      </c>
      <c r="T48" s="156">
        <f t="shared" si="10"/>
        <v>0</v>
      </c>
      <c r="U48" s="156">
        <f t="shared" si="10"/>
        <v>0</v>
      </c>
      <c r="V48" s="156">
        <f t="shared" si="10"/>
        <v>0</v>
      </c>
      <c r="W48" s="156">
        <f t="shared" si="10"/>
        <v>0</v>
      </c>
      <c r="X48" s="156">
        <f t="shared" si="10"/>
        <v>0</v>
      </c>
      <c r="Y48" s="156">
        <f t="shared" si="10"/>
        <v>5000</v>
      </c>
      <c r="Z48" s="156">
        <f t="shared" si="10"/>
        <v>0</v>
      </c>
      <c r="AA48" s="156">
        <f t="shared" si="10"/>
        <v>0</v>
      </c>
      <c r="AB48" s="156">
        <f t="shared" si="10"/>
        <v>0</v>
      </c>
      <c r="AC48" s="156">
        <f t="shared" si="10"/>
        <v>5000</v>
      </c>
      <c r="AD48" s="156">
        <f t="shared" si="10"/>
        <v>0</v>
      </c>
      <c r="AE48" s="80"/>
    </row>
    <row r="49" spans="1:31" s="200" customFormat="1" ht="25.5">
      <c r="A49" s="231" t="s">
        <v>6</v>
      </c>
      <c r="B49" s="232" t="s">
        <v>244</v>
      </c>
      <c r="C49" s="233"/>
      <c r="D49" s="233"/>
      <c r="E49" s="233"/>
      <c r="F49" s="250"/>
      <c r="G49" s="204">
        <v>4727</v>
      </c>
      <c r="H49" s="204"/>
      <c r="I49" s="204"/>
      <c r="J49" s="204"/>
      <c r="K49" s="204"/>
      <c r="L49" s="204"/>
      <c r="M49" s="204"/>
      <c r="N49" s="204"/>
      <c r="O49" s="204"/>
      <c r="P49" s="204"/>
      <c r="Q49" s="204"/>
      <c r="R49" s="204"/>
      <c r="S49" s="204">
        <v>0</v>
      </c>
      <c r="T49" s="204"/>
      <c r="U49" s="204"/>
      <c r="V49" s="204"/>
      <c r="W49" s="204"/>
      <c r="X49" s="204"/>
      <c r="Y49" s="204">
        <f>SUM(Z49:AD49)</f>
        <v>700</v>
      </c>
      <c r="Z49" s="204"/>
      <c r="AA49" s="204"/>
      <c r="AB49" s="204"/>
      <c r="AC49" s="204">
        <v>700</v>
      </c>
      <c r="AD49" s="204"/>
      <c r="AE49" s="199"/>
    </row>
    <row r="50" spans="1:31" s="81" customFormat="1" ht="25.5">
      <c r="A50" s="234">
        <v>1</v>
      </c>
      <c r="B50" s="251" t="s">
        <v>339</v>
      </c>
      <c r="C50" s="234" t="s">
        <v>340</v>
      </c>
      <c r="D50" s="234" t="s">
        <v>341</v>
      </c>
      <c r="E50" s="237" t="s">
        <v>342</v>
      </c>
      <c r="F50" s="209" t="s">
        <v>388</v>
      </c>
      <c r="G50" s="195">
        <v>3227</v>
      </c>
      <c r="H50" s="189"/>
      <c r="I50" s="189"/>
      <c r="J50" s="193"/>
      <c r="K50" s="195"/>
      <c r="L50" s="189"/>
      <c r="M50" s="189"/>
      <c r="N50" s="189"/>
      <c r="O50" s="189"/>
      <c r="P50" s="195"/>
      <c r="Q50" s="195"/>
      <c r="R50" s="189"/>
      <c r="S50" s="189">
        <v>0</v>
      </c>
      <c r="T50" s="189"/>
      <c r="U50" s="189"/>
      <c r="V50" s="195"/>
      <c r="W50" s="195"/>
      <c r="X50" s="189"/>
      <c r="Y50" s="195">
        <f t="shared" ref="Y50:Y65" si="11">SUM(Z50:AD50)</f>
        <v>500</v>
      </c>
      <c r="Z50" s="189"/>
      <c r="AA50" s="189"/>
      <c r="AB50" s="196"/>
      <c r="AC50" s="197">
        <v>500</v>
      </c>
      <c r="AD50" s="189"/>
      <c r="AE50" s="80"/>
    </row>
    <row r="51" spans="1:31" s="81" customFormat="1" ht="63.75">
      <c r="A51" s="234">
        <v>3</v>
      </c>
      <c r="B51" s="251" t="s">
        <v>426</v>
      </c>
      <c r="C51" s="234" t="s">
        <v>340</v>
      </c>
      <c r="D51" s="234" t="s">
        <v>341</v>
      </c>
      <c r="E51" s="234">
        <v>2025</v>
      </c>
      <c r="F51" s="252"/>
      <c r="G51" s="195">
        <v>1500</v>
      </c>
      <c r="H51" s="195"/>
      <c r="I51" s="195"/>
      <c r="J51" s="195"/>
      <c r="K51" s="195"/>
      <c r="L51" s="195"/>
      <c r="M51" s="195"/>
      <c r="N51" s="195"/>
      <c r="O51" s="195"/>
      <c r="P51" s="195"/>
      <c r="Q51" s="195"/>
      <c r="R51" s="195"/>
      <c r="S51" s="195"/>
      <c r="T51" s="195"/>
      <c r="U51" s="195"/>
      <c r="V51" s="195"/>
      <c r="W51" s="195"/>
      <c r="X51" s="195"/>
      <c r="Y51" s="195">
        <f t="shared" si="11"/>
        <v>200</v>
      </c>
      <c r="Z51" s="195"/>
      <c r="AA51" s="195"/>
      <c r="AB51" s="195"/>
      <c r="AC51" s="195">
        <v>200</v>
      </c>
      <c r="AD51" s="195"/>
      <c r="AE51" s="80"/>
    </row>
    <row r="52" spans="1:31" s="200" customFormat="1" ht="38.25">
      <c r="A52" s="231" t="s">
        <v>11</v>
      </c>
      <c r="B52" s="232" t="s">
        <v>330</v>
      </c>
      <c r="C52" s="238"/>
      <c r="D52" s="238"/>
      <c r="E52" s="238"/>
      <c r="F52" s="253"/>
      <c r="G52" s="204">
        <v>0</v>
      </c>
      <c r="H52" s="198"/>
      <c r="I52" s="198"/>
      <c r="J52" s="202"/>
      <c r="K52" s="205"/>
      <c r="L52" s="198"/>
      <c r="M52" s="198"/>
      <c r="N52" s="198"/>
      <c r="O52" s="198"/>
      <c r="P52" s="204"/>
      <c r="Q52" s="204"/>
      <c r="R52" s="198"/>
      <c r="S52" s="198">
        <v>0</v>
      </c>
      <c r="T52" s="198"/>
      <c r="U52" s="198"/>
      <c r="V52" s="205"/>
      <c r="W52" s="205"/>
      <c r="X52" s="198"/>
      <c r="Y52" s="204">
        <f t="shared" si="11"/>
        <v>500</v>
      </c>
      <c r="Z52" s="198"/>
      <c r="AA52" s="198"/>
      <c r="AB52" s="205"/>
      <c r="AC52" s="205">
        <v>500</v>
      </c>
      <c r="AD52" s="198"/>
      <c r="AE52" s="199"/>
    </row>
    <row r="53" spans="1:31" s="81" customFormat="1" ht="12.75">
      <c r="A53" s="234">
        <v>1</v>
      </c>
      <c r="B53" s="207" t="s">
        <v>253</v>
      </c>
      <c r="C53" s="209"/>
      <c r="D53" s="209"/>
      <c r="E53" s="209"/>
      <c r="F53" s="247"/>
      <c r="G53" s="195"/>
      <c r="H53" s="189"/>
      <c r="I53" s="189"/>
      <c r="J53" s="193"/>
      <c r="K53" s="196"/>
      <c r="L53" s="189"/>
      <c r="M53" s="189"/>
      <c r="N53" s="189"/>
      <c r="O53" s="189"/>
      <c r="P53" s="195"/>
      <c r="Q53" s="195"/>
      <c r="R53" s="189"/>
      <c r="S53" s="189"/>
      <c r="T53" s="189"/>
      <c r="U53" s="189"/>
      <c r="V53" s="196"/>
      <c r="W53" s="196"/>
      <c r="X53" s="189"/>
      <c r="Y53" s="195">
        <f t="shared" si="11"/>
        <v>500</v>
      </c>
      <c r="Z53" s="189"/>
      <c r="AA53" s="189"/>
      <c r="AB53" s="196"/>
      <c r="AC53" s="196">
        <v>500</v>
      </c>
      <c r="AD53" s="189"/>
      <c r="AE53" s="80"/>
    </row>
    <row r="54" spans="1:31" s="200" customFormat="1" ht="12.75">
      <c r="A54" s="231" t="s">
        <v>15</v>
      </c>
      <c r="B54" s="254" t="s">
        <v>343</v>
      </c>
      <c r="C54" s="238"/>
      <c r="D54" s="238"/>
      <c r="E54" s="238"/>
      <c r="F54" s="253"/>
      <c r="G54" s="204"/>
      <c r="H54" s="205"/>
      <c r="I54" s="205"/>
      <c r="J54" s="205"/>
      <c r="K54" s="205"/>
      <c r="L54" s="205"/>
      <c r="M54" s="205"/>
      <c r="N54" s="205"/>
      <c r="O54" s="205"/>
      <c r="P54" s="205"/>
      <c r="Q54" s="205"/>
      <c r="R54" s="205"/>
      <c r="S54" s="205"/>
      <c r="T54" s="205"/>
      <c r="U54" s="205"/>
      <c r="V54" s="205"/>
      <c r="W54" s="205"/>
      <c r="X54" s="205"/>
      <c r="Y54" s="204">
        <f t="shared" si="11"/>
        <v>100</v>
      </c>
      <c r="Z54" s="205"/>
      <c r="AA54" s="205"/>
      <c r="AB54" s="205"/>
      <c r="AC54" s="205">
        <v>100</v>
      </c>
      <c r="AD54" s="205"/>
      <c r="AE54" s="199"/>
    </row>
    <row r="55" spans="1:31" s="200" customFormat="1" ht="25.5">
      <c r="A55" s="231" t="s">
        <v>17</v>
      </c>
      <c r="B55" s="232" t="s">
        <v>257</v>
      </c>
      <c r="C55" s="238"/>
      <c r="D55" s="238"/>
      <c r="E55" s="238"/>
      <c r="F55" s="253"/>
      <c r="G55" s="204">
        <v>11696</v>
      </c>
      <c r="H55" s="204"/>
      <c r="I55" s="204"/>
      <c r="J55" s="204"/>
      <c r="K55" s="204"/>
      <c r="L55" s="204"/>
      <c r="M55" s="204"/>
      <c r="N55" s="204"/>
      <c r="O55" s="204"/>
      <c r="P55" s="204"/>
      <c r="Q55" s="204"/>
      <c r="R55" s="204"/>
      <c r="S55" s="204">
        <v>2840</v>
      </c>
      <c r="T55" s="204"/>
      <c r="U55" s="204"/>
      <c r="V55" s="204"/>
      <c r="W55" s="204"/>
      <c r="X55" s="204"/>
      <c r="Y55" s="204">
        <f t="shared" si="11"/>
        <v>3700</v>
      </c>
      <c r="Z55" s="204"/>
      <c r="AA55" s="204"/>
      <c r="AB55" s="204"/>
      <c r="AC55" s="204">
        <v>3700</v>
      </c>
      <c r="AD55" s="204"/>
      <c r="AE55" s="199"/>
    </row>
    <row r="56" spans="1:31" s="200" customFormat="1" ht="25.5">
      <c r="A56" s="231" t="s">
        <v>149</v>
      </c>
      <c r="B56" s="254" t="s">
        <v>427</v>
      </c>
      <c r="C56" s="238"/>
      <c r="D56" s="238"/>
      <c r="E56" s="238"/>
      <c r="F56" s="253"/>
      <c r="G56" s="204">
        <v>6696</v>
      </c>
      <c r="H56" s="204"/>
      <c r="I56" s="204"/>
      <c r="J56" s="204"/>
      <c r="K56" s="202"/>
      <c r="L56" s="204"/>
      <c r="M56" s="204"/>
      <c r="N56" s="204"/>
      <c r="O56" s="204"/>
      <c r="P56" s="204"/>
      <c r="Q56" s="202"/>
      <c r="R56" s="204"/>
      <c r="S56" s="204">
        <v>2340</v>
      </c>
      <c r="T56" s="204"/>
      <c r="U56" s="204"/>
      <c r="V56" s="204"/>
      <c r="W56" s="202"/>
      <c r="X56" s="204"/>
      <c r="Y56" s="204">
        <f t="shared" si="11"/>
        <v>1700</v>
      </c>
      <c r="Z56" s="204"/>
      <c r="AA56" s="204"/>
      <c r="AB56" s="204"/>
      <c r="AC56" s="204">
        <v>1700</v>
      </c>
      <c r="AD56" s="204"/>
      <c r="AE56" s="199"/>
    </row>
    <row r="57" spans="1:31" s="82" customFormat="1" ht="38.25">
      <c r="A57" s="234">
        <v>1</v>
      </c>
      <c r="B57" s="235" t="s">
        <v>345</v>
      </c>
      <c r="C57" s="234" t="s">
        <v>260</v>
      </c>
      <c r="D57" s="234" t="s">
        <v>229</v>
      </c>
      <c r="E57" s="234" t="s">
        <v>254</v>
      </c>
      <c r="F57" s="247" t="s">
        <v>346</v>
      </c>
      <c r="G57" s="195">
        <v>1984</v>
      </c>
      <c r="H57" s="195"/>
      <c r="I57" s="195"/>
      <c r="J57" s="195"/>
      <c r="K57" s="287"/>
      <c r="L57" s="195"/>
      <c r="M57" s="195"/>
      <c r="N57" s="195"/>
      <c r="O57" s="195"/>
      <c r="P57" s="195"/>
      <c r="Q57" s="193"/>
      <c r="R57" s="195"/>
      <c r="S57" s="195">
        <v>635</v>
      </c>
      <c r="T57" s="195"/>
      <c r="U57" s="195"/>
      <c r="V57" s="195"/>
      <c r="W57" s="193"/>
      <c r="X57" s="195"/>
      <c r="Y57" s="195">
        <f t="shared" si="11"/>
        <v>800</v>
      </c>
      <c r="Z57" s="195"/>
      <c r="AA57" s="195"/>
      <c r="AB57" s="195"/>
      <c r="AC57" s="195">
        <v>800</v>
      </c>
      <c r="AD57" s="195"/>
      <c r="AE57" s="79"/>
    </row>
    <row r="58" spans="1:31" s="82" customFormat="1" ht="25.5">
      <c r="A58" s="234">
        <v>2</v>
      </c>
      <c r="B58" s="235" t="s">
        <v>347</v>
      </c>
      <c r="C58" s="234" t="s">
        <v>336</v>
      </c>
      <c r="D58" s="234" t="s">
        <v>247</v>
      </c>
      <c r="E58" s="234" t="s">
        <v>254</v>
      </c>
      <c r="F58" s="247" t="s">
        <v>348</v>
      </c>
      <c r="G58" s="195">
        <v>2212</v>
      </c>
      <c r="H58" s="195"/>
      <c r="I58" s="195"/>
      <c r="J58" s="195"/>
      <c r="K58" s="287"/>
      <c r="L58" s="195"/>
      <c r="M58" s="195"/>
      <c r="N58" s="195"/>
      <c r="O58" s="195"/>
      <c r="P58" s="195"/>
      <c r="Q58" s="193"/>
      <c r="R58" s="195"/>
      <c r="S58" s="195">
        <v>755</v>
      </c>
      <c r="T58" s="195"/>
      <c r="U58" s="195"/>
      <c r="V58" s="195"/>
      <c r="W58" s="193"/>
      <c r="X58" s="195"/>
      <c r="Y58" s="195">
        <f t="shared" si="11"/>
        <v>400</v>
      </c>
      <c r="Z58" s="195"/>
      <c r="AA58" s="195"/>
      <c r="AB58" s="195"/>
      <c r="AC58" s="195">
        <v>400</v>
      </c>
      <c r="AD58" s="195"/>
      <c r="AE58" s="79"/>
    </row>
    <row r="59" spans="1:31" s="82" customFormat="1" ht="38.25">
      <c r="A59" s="234">
        <v>3</v>
      </c>
      <c r="B59" s="235" t="s">
        <v>353</v>
      </c>
      <c r="C59" s="209" t="s">
        <v>231</v>
      </c>
      <c r="D59" s="209" t="s">
        <v>354</v>
      </c>
      <c r="E59" s="209" t="s">
        <v>352</v>
      </c>
      <c r="F59" s="209" t="s">
        <v>428</v>
      </c>
      <c r="G59" s="195">
        <v>2500</v>
      </c>
      <c r="H59" s="195"/>
      <c r="I59" s="195"/>
      <c r="J59" s="195"/>
      <c r="K59" s="287"/>
      <c r="L59" s="195"/>
      <c r="M59" s="195"/>
      <c r="N59" s="195"/>
      <c r="O59" s="195"/>
      <c r="P59" s="195"/>
      <c r="Q59" s="193"/>
      <c r="R59" s="195"/>
      <c r="S59" s="195">
        <v>950</v>
      </c>
      <c r="T59" s="195"/>
      <c r="U59" s="195"/>
      <c r="V59" s="195"/>
      <c r="W59" s="193"/>
      <c r="X59" s="195"/>
      <c r="Y59" s="195">
        <f t="shared" si="11"/>
        <v>500</v>
      </c>
      <c r="Z59" s="195"/>
      <c r="AA59" s="195"/>
      <c r="AB59" s="195"/>
      <c r="AC59" s="195">
        <v>500</v>
      </c>
      <c r="AD59" s="195"/>
      <c r="AE59" s="79"/>
    </row>
    <row r="60" spans="1:31" s="200" customFormat="1" ht="12.75">
      <c r="A60" s="231" t="s">
        <v>150</v>
      </c>
      <c r="B60" s="254" t="s">
        <v>344</v>
      </c>
      <c r="C60" s="238"/>
      <c r="D60" s="238"/>
      <c r="E60" s="238"/>
      <c r="F60" s="253"/>
      <c r="G60" s="204">
        <v>5000</v>
      </c>
      <c r="H60" s="204"/>
      <c r="I60" s="204"/>
      <c r="J60" s="204"/>
      <c r="K60" s="198"/>
      <c r="L60" s="204"/>
      <c r="M60" s="204"/>
      <c r="N60" s="204"/>
      <c r="O60" s="204"/>
      <c r="P60" s="204"/>
      <c r="Q60" s="202"/>
      <c r="R60" s="204"/>
      <c r="S60" s="204">
        <v>500</v>
      </c>
      <c r="T60" s="204"/>
      <c r="U60" s="204"/>
      <c r="V60" s="204"/>
      <c r="W60" s="202"/>
      <c r="X60" s="204"/>
      <c r="Y60" s="204">
        <f t="shared" si="11"/>
        <v>950</v>
      </c>
      <c r="Z60" s="204"/>
      <c r="AA60" s="204"/>
      <c r="AB60" s="204"/>
      <c r="AC60" s="204">
        <v>950</v>
      </c>
      <c r="AD60" s="204"/>
      <c r="AE60" s="199"/>
    </row>
    <row r="61" spans="1:31" s="82" customFormat="1" ht="51">
      <c r="A61" s="234">
        <v>1</v>
      </c>
      <c r="B61" s="235" t="s">
        <v>350</v>
      </c>
      <c r="C61" s="209" t="s">
        <v>261</v>
      </c>
      <c r="D61" s="209" t="s">
        <v>351</v>
      </c>
      <c r="E61" s="209" t="s">
        <v>352</v>
      </c>
      <c r="F61" s="209" t="s">
        <v>429</v>
      </c>
      <c r="G61" s="195">
        <v>5000</v>
      </c>
      <c r="H61" s="195"/>
      <c r="I61" s="195"/>
      <c r="J61" s="195"/>
      <c r="K61" s="195"/>
      <c r="L61" s="195"/>
      <c r="M61" s="195"/>
      <c r="N61" s="195"/>
      <c r="O61" s="195"/>
      <c r="P61" s="195"/>
      <c r="Q61" s="195"/>
      <c r="R61" s="195"/>
      <c r="S61" s="195">
        <v>500</v>
      </c>
      <c r="T61" s="195"/>
      <c r="U61" s="195"/>
      <c r="V61" s="195"/>
      <c r="W61" s="195"/>
      <c r="X61" s="195"/>
      <c r="Y61" s="195">
        <f t="shared" si="11"/>
        <v>950</v>
      </c>
      <c r="Z61" s="195"/>
      <c r="AA61" s="195"/>
      <c r="AB61" s="195"/>
      <c r="AC61" s="195">
        <v>950</v>
      </c>
      <c r="AD61" s="195"/>
      <c r="AE61" s="79"/>
    </row>
    <row r="62" spans="1:31" s="200" customFormat="1" ht="12.75">
      <c r="A62" s="231" t="s">
        <v>233</v>
      </c>
      <c r="B62" s="254" t="s">
        <v>349</v>
      </c>
      <c r="C62" s="238"/>
      <c r="D62" s="238"/>
      <c r="E62" s="255"/>
      <c r="F62" s="255">
        <f t="shared" ref="F62" si="12">SUM(F63:F65)</f>
        <v>0</v>
      </c>
      <c r="G62" s="204">
        <v>0</v>
      </c>
      <c r="H62" s="198"/>
      <c r="I62" s="198"/>
      <c r="J62" s="202"/>
      <c r="K62" s="204"/>
      <c r="L62" s="198"/>
      <c r="M62" s="198"/>
      <c r="N62" s="198"/>
      <c r="O62" s="198"/>
      <c r="P62" s="205"/>
      <c r="Q62" s="205"/>
      <c r="R62" s="198"/>
      <c r="S62" s="198">
        <v>0</v>
      </c>
      <c r="T62" s="198"/>
      <c r="U62" s="198"/>
      <c r="V62" s="204"/>
      <c r="W62" s="204"/>
      <c r="X62" s="198"/>
      <c r="Y62" s="204">
        <f t="shared" si="11"/>
        <v>1050</v>
      </c>
      <c r="Z62" s="198"/>
      <c r="AA62" s="198"/>
      <c r="AB62" s="205"/>
      <c r="AC62" s="205">
        <v>1050</v>
      </c>
      <c r="AD62" s="198"/>
      <c r="AE62" s="199"/>
    </row>
    <row r="63" spans="1:31" s="81" customFormat="1" ht="25.5">
      <c r="A63" s="234">
        <v>1</v>
      </c>
      <c r="B63" s="207" t="s">
        <v>422</v>
      </c>
      <c r="C63" s="209" t="s">
        <v>430</v>
      </c>
      <c r="D63" s="248"/>
      <c r="E63" s="209">
        <v>2025</v>
      </c>
      <c r="F63" s="249"/>
      <c r="G63" s="195"/>
      <c r="H63" s="189"/>
      <c r="I63" s="189"/>
      <c r="J63" s="193"/>
      <c r="K63" s="195"/>
      <c r="L63" s="189"/>
      <c r="M63" s="189"/>
      <c r="N63" s="189"/>
      <c r="O63" s="189"/>
      <c r="P63" s="195"/>
      <c r="Q63" s="195"/>
      <c r="R63" s="189"/>
      <c r="S63" s="189"/>
      <c r="T63" s="189"/>
      <c r="U63" s="189"/>
      <c r="V63" s="195"/>
      <c r="W63" s="195"/>
      <c r="X63" s="189"/>
      <c r="Y63" s="195">
        <f t="shared" si="11"/>
        <v>1000</v>
      </c>
      <c r="Z63" s="189"/>
      <c r="AA63" s="189"/>
      <c r="AB63" s="196"/>
      <c r="AC63" s="196">
        <v>1000</v>
      </c>
      <c r="AD63" s="189"/>
      <c r="AE63" s="80"/>
    </row>
    <row r="64" spans="1:31" s="81" customFormat="1" ht="38.25">
      <c r="A64" s="234">
        <v>2</v>
      </c>
      <c r="B64" s="235" t="s">
        <v>431</v>
      </c>
      <c r="C64" s="209" t="s">
        <v>231</v>
      </c>
      <c r="D64" s="248"/>
      <c r="E64" s="209">
        <v>2025</v>
      </c>
      <c r="F64" s="249"/>
      <c r="G64" s="195"/>
      <c r="H64" s="189"/>
      <c r="I64" s="189"/>
      <c r="J64" s="193"/>
      <c r="K64" s="195"/>
      <c r="L64" s="189"/>
      <c r="M64" s="189"/>
      <c r="N64" s="189"/>
      <c r="O64" s="189"/>
      <c r="P64" s="195"/>
      <c r="Q64" s="195"/>
      <c r="R64" s="189"/>
      <c r="S64" s="189"/>
      <c r="T64" s="189"/>
      <c r="U64" s="189"/>
      <c r="V64" s="195"/>
      <c r="W64" s="195"/>
      <c r="X64" s="189"/>
      <c r="Y64" s="195">
        <f t="shared" si="11"/>
        <v>50</v>
      </c>
      <c r="Z64" s="189"/>
      <c r="AA64" s="189"/>
      <c r="AB64" s="196"/>
      <c r="AC64" s="196">
        <v>50</v>
      </c>
      <c r="AD64" s="189"/>
      <c r="AE64" s="80"/>
    </row>
    <row r="65" spans="1:31" s="81" customFormat="1" ht="51">
      <c r="A65" s="234">
        <v>4</v>
      </c>
      <c r="B65" s="207" t="s">
        <v>432</v>
      </c>
      <c r="C65" s="209"/>
      <c r="D65" s="209"/>
      <c r="E65" s="209">
        <v>2025</v>
      </c>
      <c r="F65" s="209"/>
      <c r="G65" s="196"/>
      <c r="H65" s="189"/>
      <c r="I65" s="189"/>
      <c r="J65" s="193"/>
      <c r="K65" s="196"/>
      <c r="L65" s="196"/>
      <c r="M65" s="196"/>
      <c r="N65" s="196"/>
      <c r="O65" s="196"/>
      <c r="P65" s="196"/>
      <c r="Q65" s="196"/>
      <c r="R65" s="196"/>
      <c r="S65" s="196"/>
      <c r="T65" s="196"/>
      <c r="U65" s="196"/>
      <c r="V65" s="196"/>
      <c r="W65" s="196"/>
      <c r="X65" s="196"/>
      <c r="Y65" s="195">
        <f t="shared" si="11"/>
        <v>0</v>
      </c>
      <c r="Z65" s="196"/>
      <c r="AA65" s="196"/>
      <c r="AB65" s="196"/>
      <c r="AC65" s="196">
        <v>0</v>
      </c>
      <c r="AD65" s="189"/>
      <c r="AE65" s="80"/>
    </row>
  </sheetData>
  <mergeCells count="21">
    <mergeCell ref="A3:AD3"/>
    <mergeCell ref="A4:AD4"/>
    <mergeCell ref="A6:A9"/>
    <mergeCell ref="B6:B9"/>
    <mergeCell ref="C6:C9"/>
    <mergeCell ref="D6:D9"/>
    <mergeCell ref="E6:E9"/>
    <mergeCell ref="F6:L6"/>
    <mergeCell ref="T8:X8"/>
    <mergeCell ref="Y8:Y9"/>
    <mergeCell ref="Z8:AD8"/>
    <mergeCell ref="M6:R7"/>
    <mergeCell ref="S6:X7"/>
    <mergeCell ref="Y6:AD7"/>
    <mergeCell ref="F7:F9"/>
    <mergeCell ref="G7:L7"/>
    <mergeCell ref="G8:G9"/>
    <mergeCell ref="H8:L8"/>
    <mergeCell ref="M8:M9"/>
    <mergeCell ref="N8:R8"/>
    <mergeCell ref="S8:S9"/>
  </mergeCells>
  <printOptions horizontalCentered="1"/>
  <pageMargins left="0" right="0" top="0.78740157480314965" bottom="0.19685039370078741" header="0.11811023622047245" footer="0.11811023622047245"/>
  <pageSetup paperSize="9" scale="60" firstPageNumber="77"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Normal="100" workbookViewId="0">
      <pane xSplit="2" ySplit="9" topLeftCell="C21" activePane="bottomRight" state="frozen"/>
      <selection pane="topRight" activeCell="C1" sqref="C1"/>
      <selection pane="bottomLeft" activeCell="A9" sqref="A9"/>
      <selection pane="bottomRight" activeCell="C10" sqref="C10:C33"/>
    </sheetView>
  </sheetViews>
  <sheetFormatPr defaultRowHeight="15.75"/>
  <cols>
    <col min="1" max="1" width="6.28515625" style="5" customWidth="1"/>
    <col min="2" max="2" width="74.5703125" style="5" customWidth="1"/>
    <col min="3" max="3" width="14" style="5" customWidth="1"/>
    <col min="4" max="16384" width="9.140625" style="5"/>
  </cols>
  <sheetData>
    <row r="1" spans="1:3">
      <c r="A1" s="1" t="s">
        <v>151</v>
      </c>
      <c r="C1" s="57" t="s">
        <v>263</v>
      </c>
    </row>
    <row r="2" spans="1:3">
      <c r="A2" s="1"/>
      <c r="C2" s="83" t="s">
        <v>273</v>
      </c>
    </row>
    <row r="3" spans="1:3">
      <c r="A3" s="60"/>
    </row>
    <row r="4" spans="1:3" ht="32.25" customHeight="1">
      <c r="A4" s="260" t="s">
        <v>359</v>
      </c>
      <c r="B4" s="260"/>
      <c r="C4" s="260"/>
    </row>
    <row r="5" spans="1:3">
      <c r="A5" s="258" t="str">
        <f>'81'!A4:C4</f>
        <v>(Kèm theo Quyết định số         /QĐ-UBND ngày   tháng 01 năm 2025 của UBND huyện Bắc Sơn)</v>
      </c>
      <c r="B5" s="258"/>
      <c r="C5" s="258"/>
    </row>
    <row r="6" spans="1:3" ht="20.25" customHeight="1"/>
    <row r="7" spans="1:3" s="8" customFormat="1" ht="15.75" customHeight="1">
      <c r="A7" s="259" t="s">
        <v>1</v>
      </c>
      <c r="B7" s="259" t="s">
        <v>2</v>
      </c>
      <c r="C7" s="259" t="s">
        <v>358</v>
      </c>
    </row>
    <row r="8" spans="1:3" s="8" customFormat="1" ht="18.75" customHeight="1">
      <c r="A8" s="259"/>
      <c r="B8" s="259"/>
      <c r="C8" s="259"/>
    </row>
    <row r="9" spans="1:3" ht="16.5" customHeight="1">
      <c r="A9" s="62" t="s">
        <v>3</v>
      </c>
      <c r="B9" s="62" t="s">
        <v>4</v>
      </c>
      <c r="C9" s="62"/>
    </row>
    <row r="10" spans="1:3" s="3" customFormat="1" ht="23.25" customHeight="1">
      <c r="A10" s="9" t="s">
        <v>3</v>
      </c>
      <c r="B10" s="59" t="s">
        <v>30</v>
      </c>
      <c r="C10" s="288"/>
    </row>
    <row r="11" spans="1:3" s="3" customFormat="1" ht="21.75" customHeight="1">
      <c r="A11" s="10" t="s">
        <v>6</v>
      </c>
      <c r="B11" s="11" t="s">
        <v>31</v>
      </c>
      <c r="C11" s="289">
        <f>C12+C13</f>
        <v>921638</v>
      </c>
    </row>
    <row r="12" spans="1:3" s="3" customFormat="1" ht="24" customHeight="1">
      <c r="A12" s="12">
        <v>1</v>
      </c>
      <c r="B12" s="13" t="s">
        <v>32</v>
      </c>
      <c r="C12" s="292">
        <v>46930</v>
      </c>
    </row>
    <row r="13" spans="1:3" s="3" customFormat="1" ht="24" customHeight="1">
      <c r="A13" s="12">
        <v>2</v>
      </c>
      <c r="B13" s="13" t="s">
        <v>12</v>
      </c>
      <c r="C13" s="291">
        <f>C14+C15</f>
        <v>874708</v>
      </c>
    </row>
    <row r="14" spans="1:3" s="3" customFormat="1" ht="24" customHeight="1">
      <c r="A14" s="12" t="s">
        <v>8</v>
      </c>
      <c r="B14" s="13" t="s">
        <v>13</v>
      </c>
      <c r="C14" s="291">
        <v>768243</v>
      </c>
    </row>
    <row r="15" spans="1:3" s="3" customFormat="1" ht="24" customHeight="1">
      <c r="A15" s="12" t="s">
        <v>8</v>
      </c>
      <c r="B15" s="13" t="s">
        <v>14</v>
      </c>
      <c r="C15" s="291">
        <v>106465</v>
      </c>
    </row>
    <row r="16" spans="1:3" s="3" customFormat="1" ht="24" customHeight="1">
      <c r="A16" s="12">
        <v>3</v>
      </c>
      <c r="B16" s="13" t="s">
        <v>16</v>
      </c>
      <c r="C16" s="291"/>
    </row>
    <row r="17" spans="1:3" s="3" customFormat="1" ht="24" customHeight="1">
      <c r="A17" s="12">
        <v>4</v>
      </c>
      <c r="B17" s="13" t="s">
        <v>18</v>
      </c>
      <c r="C17" s="295"/>
    </row>
    <row r="18" spans="1:3" s="3" customFormat="1" ht="24.75" customHeight="1">
      <c r="A18" s="10" t="s">
        <v>11</v>
      </c>
      <c r="B18" s="11" t="s">
        <v>33</v>
      </c>
      <c r="C18" s="296">
        <f>C19+C20</f>
        <v>921638</v>
      </c>
    </row>
    <row r="19" spans="1:3" s="3" customFormat="1" ht="24.75" customHeight="1">
      <c r="A19" s="12">
        <v>1</v>
      </c>
      <c r="B19" s="13" t="s">
        <v>34</v>
      </c>
      <c r="C19" s="297">
        <v>770941.22200000007</v>
      </c>
    </row>
    <row r="20" spans="1:3" s="3" customFormat="1" ht="24.75" customHeight="1">
      <c r="A20" s="12">
        <v>2</v>
      </c>
      <c r="B20" s="13" t="s">
        <v>35</v>
      </c>
      <c r="C20" s="297">
        <f>C21+C22</f>
        <v>150696.77799999999</v>
      </c>
    </row>
    <row r="21" spans="1:3" s="3" customFormat="1" ht="24.75" customHeight="1">
      <c r="A21" s="12" t="s">
        <v>36</v>
      </c>
      <c r="B21" s="13" t="s">
        <v>37</v>
      </c>
      <c r="C21" s="291">
        <v>138716.27799999999</v>
      </c>
    </row>
    <row r="22" spans="1:3" s="3" customFormat="1" ht="24.75" customHeight="1">
      <c r="A22" s="12" t="s">
        <v>36</v>
      </c>
      <c r="B22" s="13" t="s">
        <v>38</v>
      </c>
      <c r="C22" s="298">
        <v>11980.5</v>
      </c>
    </row>
    <row r="23" spans="1:3" s="3" customFormat="1" ht="24.75" customHeight="1">
      <c r="A23" s="12">
        <v>3</v>
      </c>
      <c r="B23" s="13" t="s">
        <v>29</v>
      </c>
      <c r="C23" s="291"/>
    </row>
    <row r="24" spans="1:3" s="3" customFormat="1" ht="24.75" customHeight="1">
      <c r="A24" s="12">
        <v>4</v>
      </c>
      <c r="B24" s="13" t="s">
        <v>225</v>
      </c>
      <c r="C24" s="291"/>
    </row>
    <row r="25" spans="1:3" s="3" customFormat="1" ht="19.5" customHeight="1">
      <c r="A25" s="10" t="s">
        <v>4</v>
      </c>
      <c r="B25" s="11" t="s">
        <v>39</v>
      </c>
      <c r="C25" s="289"/>
    </row>
    <row r="26" spans="1:3" s="3" customFormat="1" ht="18" customHeight="1">
      <c r="A26" s="10" t="s">
        <v>6</v>
      </c>
      <c r="B26" s="11" t="s">
        <v>31</v>
      </c>
      <c r="C26" s="289">
        <f>C27+C28</f>
        <v>150696.77799999999</v>
      </c>
    </row>
    <row r="27" spans="1:3" s="3" customFormat="1" ht="27.75" customHeight="1">
      <c r="A27" s="12">
        <v>1</v>
      </c>
      <c r="B27" s="13" t="s">
        <v>7</v>
      </c>
      <c r="C27" s="289">
        <v>5729</v>
      </c>
    </row>
    <row r="28" spans="1:3" s="3" customFormat="1" ht="27.75" customHeight="1">
      <c r="A28" s="12">
        <v>2</v>
      </c>
      <c r="B28" s="13" t="s">
        <v>40</v>
      </c>
      <c r="C28" s="291">
        <f>C29+C30</f>
        <v>144967.77799999999</v>
      </c>
    </row>
    <row r="29" spans="1:3" s="3" customFormat="1" ht="27.75" customHeight="1">
      <c r="A29" s="12" t="s">
        <v>41</v>
      </c>
      <c r="B29" s="13" t="s">
        <v>13</v>
      </c>
      <c r="C29" s="291">
        <v>132987.27799999999</v>
      </c>
    </row>
    <row r="30" spans="1:3" s="3" customFormat="1" ht="27.75" customHeight="1">
      <c r="A30" s="12" t="s">
        <v>41</v>
      </c>
      <c r="B30" s="13" t="s">
        <v>14</v>
      </c>
      <c r="C30" s="297">
        <v>11980.5</v>
      </c>
    </row>
    <row r="31" spans="1:3" s="3" customFormat="1" ht="27.75" customHeight="1">
      <c r="A31" s="12">
        <v>3</v>
      </c>
      <c r="B31" s="13" t="s">
        <v>16</v>
      </c>
      <c r="C31" s="291"/>
    </row>
    <row r="32" spans="1:3" s="3" customFormat="1" ht="27.75" customHeight="1">
      <c r="A32" s="12">
        <v>4</v>
      </c>
      <c r="B32" s="13" t="s">
        <v>18</v>
      </c>
      <c r="C32" s="291"/>
    </row>
    <row r="33" spans="1:3" s="3" customFormat="1" ht="21.75" customHeight="1">
      <c r="A33" s="18" t="s">
        <v>11</v>
      </c>
      <c r="B33" s="19" t="s">
        <v>33</v>
      </c>
      <c r="C33" s="299">
        <v>150696.77799999999</v>
      </c>
    </row>
    <row r="34" spans="1:3">
      <c r="A34" s="256"/>
      <c r="B34" s="256"/>
      <c r="C34" s="256"/>
    </row>
  </sheetData>
  <mergeCells count="6">
    <mergeCell ref="A34:C34"/>
    <mergeCell ref="A4:C4"/>
    <mergeCell ref="A7:A8"/>
    <mergeCell ref="B7:B8"/>
    <mergeCell ref="A5:C5"/>
    <mergeCell ref="C7:C8"/>
  </mergeCells>
  <phoneticPr fontId="2" type="noConversion"/>
  <printOptions horizontalCentered="1"/>
  <pageMargins left="0.51181102362204722" right="0.19685039370078741" top="0.74803149606299213" bottom="0.51181102362204722" header="0.19685039370078741" footer="0.19685039370078741"/>
  <pageSetup paperSize="9" firstPageNumber="2" orientation="portrait" useFirstPageNumber="1"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pane xSplit="2" ySplit="8" topLeftCell="C31" activePane="bottomRight" state="frozen"/>
      <selection pane="topRight" activeCell="C1" sqref="C1"/>
      <selection pane="bottomLeft" activeCell="A9" sqref="A9"/>
      <selection pane="bottomRight" activeCell="C9" sqref="C9:D44"/>
    </sheetView>
  </sheetViews>
  <sheetFormatPr defaultRowHeight="15.75"/>
  <cols>
    <col min="1" max="1" width="3.7109375" style="33" customWidth="1"/>
    <col min="2" max="2" width="63.28515625" style="5" customWidth="1"/>
    <col min="3" max="4" width="11.7109375" style="5" customWidth="1"/>
    <col min="5" max="5" width="10.7109375" style="5" bestFit="1" customWidth="1"/>
    <col min="6" max="6" width="9.5703125" style="5" bestFit="1" customWidth="1"/>
    <col min="7" max="16384" width="9.140625" style="5"/>
  </cols>
  <sheetData>
    <row r="1" spans="1:6">
      <c r="A1" s="31" t="s">
        <v>151</v>
      </c>
      <c r="C1" s="57"/>
      <c r="D1" s="57" t="s">
        <v>264</v>
      </c>
    </row>
    <row r="2" spans="1:6">
      <c r="A2" s="56"/>
      <c r="D2" s="83" t="str">
        <f>'82'!C2</f>
        <v>(Thông tư 343/2016/TT-BTC)</v>
      </c>
    </row>
    <row r="3" spans="1:6" ht="25.5" customHeight="1">
      <c r="A3" s="257" t="s">
        <v>360</v>
      </c>
      <c r="B3" s="257"/>
      <c r="C3" s="257"/>
      <c r="D3" s="257"/>
    </row>
    <row r="4" spans="1:6" ht="18.75" customHeight="1">
      <c r="A4" s="261" t="str">
        <f>'82'!A5:C5</f>
        <v>(Kèm theo Quyết định số         /QĐ-UBND ngày   tháng 01 năm 2025 của UBND huyện Bắc Sơn)</v>
      </c>
      <c r="B4" s="261"/>
      <c r="C4" s="261"/>
      <c r="D4" s="261"/>
    </row>
    <row r="6" spans="1:6" s="8" customFormat="1" ht="21" customHeight="1">
      <c r="A6" s="259" t="s">
        <v>1</v>
      </c>
      <c r="B6" s="259" t="s">
        <v>2</v>
      </c>
      <c r="C6" s="259" t="s">
        <v>358</v>
      </c>
      <c r="D6" s="259"/>
    </row>
    <row r="7" spans="1:6" s="8" customFormat="1" ht="51.75" customHeight="1">
      <c r="A7" s="259"/>
      <c r="B7" s="259"/>
      <c r="C7" s="61" t="s">
        <v>42</v>
      </c>
      <c r="D7" s="61" t="s">
        <v>363</v>
      </c>
    </row>
    <row r="8" spans="1:6">
      <c r="A8" s="25" t="s">
        <v>3</v>
      </c>
      <c r="B8" s="25" t="s">
        <v>4</v>
      </c>
      <c r="C8" s="25">
        <v>1</v>
      </c>
      <c r="D8" s="25">
        <v>2</v>
      </c>
    </row>
    <row r="9" spans="1:6" ht="18.75" customHeight="1">
      <c r="A9" s="65"/>
      <c r="B9" s="66" t="s">
        <v>43</v>
      </c>
      <c r="C9" s="300"/>
      <c r="D9" s="300"/>
      <c r="E9" s="67"/>
      <c r="F9" s="67"/>
    </row>
    <row r="10" spans="1:6" ht="21" customHeight="1">
      <c r="A10" s="10" t="s">
        <v>6</v>
      </c>
      <c r="B10" s="11" t="s">
        <v>44</v>
      </c>
      <c r="C10" s="289">
        <f>C11+C15+C19+C24+C31+C32+C33+C34+C35+C36+C37+C38+C39+C40+C41+C42+C43</f>
        <v>51300</v>
      </c>
      <c r="D10" s="289">
        <f>D11+D15+D19+D24+D31+D32+D33+D34+D35+D36+D37+D38+D39+D40+D41+D42+D43</f>
        <v>46930</v>
      </c>
      <c r="E10" s="67"/>
      <c r="F10" s="67"/>
    </row>
    <row r="11" spans="1:6" ht="21" customHeight="1">
      <c r="A11" s="12">
        <v>1</v>
      </c>
      <c r="B11" s="13" t="s">
        <v>45</v>
      </c>
      <c r="C11" s="291"/>
      <c r="D11" s="291"/>
      <c r="F11" s="67"/>
    </row>
    <row r="12" spans="1:6" ht="21" customHeight="1">
      <c r="A12" s="12"/>
      <c r="B12" s="13" t="s">
        <v>220</v>
      </c>
      <c r="C12" s="291"/>
      <c r="D12" s="291"/>
    </row>
    <row r="13" spans="1:6" ht="21" customHeight="1">
      <c r="A13" s="12"/>
      <c r="B13" s="13" t="s">
        <v>221</v>
      </c>
      <c r="C13" s="291"/>
      <c r="D13" s="291"/>
    </row>
    <row r="14" spans="1:6" ht="21" customHeight="1">
      <c r="A14" s="12"/>
      <c r="B14" s="13" t="s">
        <v>222</v>
      </c>
      <c r="C14" s="291"/>
      <c r="D14" s="291"/>
    </row>
    <row r="15" spans="1:6" ht="21" customHeight="1">
      <c r="A15" s="12">
        <v>2</v>
      </c>
      <c r="B15" s="13" t="s">
        <v>46</v>
      </c>
      <c r="C15" s="291"/>
      <c r="D15" s="291"/>
      <c r="E15" s="67"/>
    </row>
    <row r="16" spans="1:6" ht="21" customHeight="1">
      <c r="A16" s="12"/>
      <c r="B16" s="13" t="s">
        <v>220</v>
      </c>
      <c r="C16" s="291"/>
      <c r="D16" s="291"/>
    </row>
    <row r="17" spans="1:4" ht="21" customHeight="1">
      <c r="A17" s="12"/>
      <c r="B17" s="13" t="s">
        <v>221</v>
      </c>
      <c r="C17" s="291"/>
      <c r="D17" s="291"/>
    </row>
    <row r="18" spans="1:4" ht="21" customHeight="1">
      <c r="A18" s="12"/>
      <c r="B18" s="13" t="s">
        <v>222</v>
      </c>
      <c r="C18" s="291"/>
      <c r="D18" s="291"/>
    </row>
    <row r="19" spans="1:4" ht="24.75" customHeight="1">
      <c r="A19" s="12">
        <v>3</v>
      </c>
      <c r="B19" s="13" t="s">
        <v>47</v>
      </c>
      <c r="C19" s="291"/>
      <c r="D19" s="291"/>
    </row>
    <row r="20" spans="1:4" ht="21" customHeight="1">
      <c r="A20" s="12"/>
      <c r="B20" s="13" t="s">
        <v>220</v>
      </c>
      <c r="C20" s="291"/>
      <c r="D20" s="291"/>
    </row>
    <row r="21" spans="1:4" ht="21" customHeight="1">
      <c r="A21" s="12"/>
      <c r="B21" s="13" t="s">
        <v>221</v>
      </c>
      <c r="C21" s="291"/>
      <c r="D21" s="291"/>
    </row>
    <row r="22" spans="1:4" ht="21" customHeight="1">
      <c r="A22" s="12"/>
      <c r="B22" s="13" t="s">
        <v>223</v>
      </c>
      <c r="C22" s="291"/>
      <c r="D22" s="291"/>
    </row>
    <row r="23" spans="1:4" ht="21" customHeight="1">
      <c r="A23" s="12"/>
      <c r="B23" s="13" t="s">
        <v>224</v>
      </c>
      <c r="C23" s="291"/>
      <c r="D23" s="291"/>
    </row>
    <row r="24" spans="1:4" ht="21" customHeight="1">
      <c r="A24" s="12">
        <v>4</v>
      </c>
      <c r="B24" s="13" t="s">
        <v>48</v>
      </c>
      <c r="C24" s="291">
        <f>SUM(C25:C30)</f>
        <v>13300</v>
      </c>
      <c r="D24" s="291">
        <v>13300</v>
      </c>
    </row>
    <row r="25" spans="1:4" ht="21" customHeight="1">
      <c r="A25" s="12"/>
      <c r="B25" s="13" t="s">
        <v>220</v>
      </c>
      <c r="C25" s="291">
        <v>12580</v>
      </c>
      <c r="D25" s="291">
        <v>12580</v>
      </c>
    </row>
    <row r="26" spans="1:4" ht="21" customHeight="1">
      <c r="A26" s="12"/>
      <c r="B26" s="13" t="s">
        <v>221</v>
      </c>
      <c r="C26" s="291">
        <v>620</v>
      </c>
      <c r="D26" s="291">
        <v>620</v>
      </c>
    </row>
    <row r="27" spans="1:4" ht="21" customHeight="1">
      <c r="A27" s="12"/>
      <c r="B27" s="13" t="s">
        <v>222</v>
      </c>
      <c r="C27" s="291">
        <v>100</v>
      </c>
      <c r="D27" s="291">
        <v>100</v>
      </c>
    </row>
    <row r="28" spans="1:4" ht="21" customHeight="1">
      <c r="A28" s="12"/>
      <c r="B28" s="13" t="s">
        <v>223</v>
      </c>
      <c r="C28" s="291"/>
      <c r="D28" s="291">
        <v>0</v>
      </c>
    </row>
    <row r="29" spans="1:4" ht="21" customHeight="1">
      <c r="A29" s="12"/>
      <c r="B29" s="13" t="s">
        <v>234</v>
      </c>
      <c r="C29" s="291"/>
      <c r="D29" s="291">
        <v>0</v>
      </c>
    </row>
    <row r="30" spans="1:4" ht="21" customHeight="1">
      <c r="A30" s="12"/>
      <c r="B30" s="13" t="s">
        <v>235</v>
      </c>
      <c r="C30" s="291"/>
      <c r="D30" s="291">
        <v>0</v>
      </c>
    </row>
    <row r="31" spans="1:4" ht="21" customHeight="1">
      <c r="A31" s="12">
        <v>5</v>
      </c>
      <c r="B31" s="13" t="s">
        <v>49</v>
      </c>
      <c r="C31" s="291">
        <v>4000</v>
      </c>
      <c r="D31" s="291">
        <v>4000</v>
      </c>
    </row>
    <row r="32" spans="1:4" ht="21" customHeight="1">
      <c r="A32" s="12">
        <v>6</v>
      </c>
      <c r="B32" s="13" t="s">
        <v>50</v>
      </c>
      <c r="C32" s="291"/>
      <c r="D32" s="291">
        <v>0</v>
      </c>
    </row>
    <row r="33" spans="1:5" ht="21" customHeight="1">
      <c r="A33" s="12">
        <v>7</v>
      </c>
      <c r="B33" s="13" t="s">
        <v>51</v>
      </c>
      <c r="C33" s="291">
        <v>5400</v>
      </c>
      <c r="D33" s="291">
        <v>5400</v>
      </c>
    </row>
    <row r="34" spans="1:5" ht="21" customHeight="1">
      <c r="A34" s="12">
        <v>8</v>
      </c>
      <c r="B34" s="13" t="s">
        <v>52</v>
      </c>
      <c r="C34" s="291">
        <v>1720</v>
      </c>
      <c r="D34" s="291">
        <v>1720</v>
      </c>
    </row>
    <row r="35" spans="1:5" ht="21" customHeight="1">
      <c r="A35" s="12">
        <v>9</v>
      </c>
      <c r="B35" s="13" t="s">
        <v>53</v>
      </c>
      <c r="C35" s="291"/>
      <c r="D35" s="291">
        <v>0</v>
      </c>
    </row>
    <row r="36" spans="1:5" ht="21" customHeight="1">
      <c r="A36" s="12">
        <v>10</v>
      </c>
      <c r="B36" s="13" t="s">
        <v>54</v>
      </c>
      <c r="C36" s="291">
        <v>210</v>
      </c>
      <c r="D36" s="291">
        <v>210</v>
      </c>
    </row>
    <row r="37" spans="1:5" ht="21" customHeight="1">
      <c r="A37" s="12">
        <v>11</v>
      </c>
      <c r="B37" s="13" t="s">
        <v>55</v>
      </c>
      <c r="C37" s="291">
        <v>480</v>
      </c>
      <c r="D37" s="291">
        <v>480</v>
      </c>
    </row>
    <row r="38" spans="1:5" ht="21" customHeight="1">
      <c r="A38" s="12">
        <v>12</v>
      </c>
      <c r="B38" s="13" t="s">
        <v>56</v>
      </c>
      <c r="C38" s="291">
        <v>20000</v>
      </c>
      <c r="D38" s="291">
        <v>20000</v>
      </c>
    </row>
    <row r="39" spans="1:5" ht="21" customHeight="1">
      <c r="A39" s="12">
        <v>13</v>
      </c>
      <c r="B39" s="13" t="s">
        <v>57</v>
      </c>
      <c r="C39" s="291"/>
      <c r="D39" s="291"/>
    </row>
    <row r="40" spans="1:5" ht="21" customHeight="1">
      <c r="A40" s="12">
        <v>14</v>
      </c>
      <c r="B40" s="13" t="s">
        <v>58</v>
      </c>
      <c r="C40" s="291"/>
      <c r="D40" s="291"/>
    </row>
    <row r="41" spans="1:5" ht="21" customHeight="1">
      <c r="A41" s="12">
        <v>15</v>
      </c>
      <c r="B41" s="13" t="s">
        <v>59</v>
      </c>
      <c r="C41" s="291">
        <v>90</v>
      </c>
      <c r="D41" s="291"/>
    </row>
    <row r="42" spans="1:5" ht="21" customHeight="1">
      <c r="A42" s="12">
        <v>16</v>
      </c>
      <c r="B42" s="13" t="s">
        <v>60</v>
      </c>
      <c r="C42" s="291">
        <v>6100</v>
      </c>
      <c r="D42" s="291">
        <v>1820</v>
      </c>
      <c r="E42" s="67"/>
    </row>
    <row r="43" spans="1:5" ht="21" customHeight="1">
      <c r="A43" s="12">
        <v>17</v>
      </c>
      <c r="B43" s="13" t="s">
        <v>236</v>
      </c>
      <c r="C43" s="291"/>
      <c r="D43" s="291"/>
    </row>
    <row r="44" spans="1:5" ht="21" customHeight="1">
      <c r="A44" s="18" t="s">
        <v>11</v>
      </c>
      <c r="B44" s="19" t="s">
        <v>61</v>
      </c>
      <c r="C44" s="301"/>
      <c r="D44" s="301"/>
    </row>
  </sheetData>
  <mergeCells count="5">
    <mergeCell ref="A4:D4"/>
    <mergeCell ref="A3:D3"/>
    <mergeCell ref="A6:A7"/>
    <mergeCell ref="B6:B7"/>
    <mergeCell ref="C6:D6"/>
  </mergeCells>
  <phoneticPr fontId="2" type="noConversion"/>
  <printOptions horizontalCentered="1"/>
  <pageMargins left="0.51181102362204722" right="0.19685039370078741" top="0.74803149606299213" bottom="0.51181102362204722" header="0.19685039370078741" footer="0.19685039370078741"/>
  <pageSetup paperSize="9" firstPageNumber="3" orientation="portrait" useFirstPageNumber="1"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pane xSplit="2" ySplit="10" topLeftCell="C22" activePane="bottomRight" state="frozen"/>
      <selection pane="topRight" activeCell="C1" sqref="C1"/>
      <selection pane="bottomLeft" activeCell="A11" sqref="A11"/>
      <selection pane="bottomRight" activeCell="C9" sqref="C9:E30"/>
    </sheetView>
  </sheetViews>
  <sheetFormatPr defaultRowHeight="15.75"/>
  <cols>
    <col min="1" max="1" width="6.85546875" style="5" customWidth="1"/>
    <col min="2" max="2" width="50.7109375" style="5" customWidth="1"/>
    <col min="3" max="3" width="12.140625" style="5" customWidth="1"/>
    <col min="4" max="4" width="13.42578125" style="5" customWidth="1"/>
    <col min="5" max="5" width="12.140625" style="5" customWidth="1"/>
    <col min="6" max="6" width="15.28515625" style="5" customWidth="1"/>
    <col min="7" max="16384" width="9.140625" style="5"/>
  </cols>
  <sheetData>
    <row r="1" spans="1:6" s="3" customFormat="1">
      <c r="A1" s="1" t="s">
        <v>151</v>
      </c>
      <c r="B1" s="2"/>
      <c r="E1" s="57" t="s">
        <v>265</v>
      </c>
    </row>
    <row r="2" spans="1:6">
      <c r="A2" s="4"/>
      <c r="E2" s="83" t="str">
        <f>'83'!D2</f>
        <v>(Thông tư 343/2016/TT-BTC)</v>
      </c>
    </row>
    <row r="3" spans="1:6" ht="44.25" customHeight="1">
      <c r="A3" s="260" t="s">
        <v>361</v>
      </c>
      <c r="B3" s="260"/>
      <c r="C3" s="260"/>
      <c r="D3" s="260"/>
      <c r="E3" s="260"/>
    </row>
    <row r="4" spans="1:6">
      <c r="A4" s="261" t="str">
        <f>'83'!A4:D4</f>
        <v>(Kèm theo Quyết định số         /QĐ-UBND ngày   tháng 01 năm 2025 của UBND huyện Bắc Sơn)</v>
      </c>
      <c r="B4" s="261"/>
      <c r="C4" s="261"/>
      <c r="D4" s="261"/>
      <c r="E4" s="261"/>
    </row>
    <row r="5" spans="1:6">
      <c r="E5" s="6" t="s">
        <v>0</v>
      </c>
    </row>
    <row r="6" spans="1:6" s="8" customFormat="1" ht="22.5" customHeight="1">
      <c r="A6" s="262" t="s">
        <v>1</v>
      </c>
      <c r="B6" s="262" t="s">
        <v>62</v>
      </c>
      <c r="C6" s="262" t="s">
        <v>63</v>
      </c>
      <c r="D6" s="262" t="s">
        <v>64</v>
      </c>
      <c r="E6" s="262"/>
    </row>
    <row r="7" spans="1:6" s="8" customFormat="1" ht="25.5" customHeight="1">
      <c r="A7" s="262"/>
      <c r="B7" s="262"/>
      <c r="C7" s="262"/>
      <c r="D7" s="262" t="s">
        <v>65</v>
      </c>
      <c r="E7" s="263" t="s">
        <v>152</v>
      </c>
    </row>
    <row r="8" spans="1:6" s="8" customFormat="1" ht="31.5" customHeight="1">
      <c r="A8" s="262"/>
      <c r="B8" s="262"/>
      <c r="C8" s="262"/>
      <c r="D8" s="262"/>
      <c r="E8" s="264"/>
    </row>
    <row r="9" spans="1:6" s="35" customFormat="1" ht="28.5" customHeight="1">
      <c r="A9" s="39"/>
      <c r="B9" s="39" t="s">
        <v>19</v>
      </c>
      <c r="C9" s="302">
        <f>C10+C27+C30</f>
        <v>921637.99999999988</v>
      </c>
      <c r="D9" s="302">
        <f t="shared" ref="D9:E9" si="0">D10+D27+D30</f>
        <v>770941.22199999995</v>
      </c>
      <c r="E9" s="302">
        <f t="shared" si="0"/>
        <v>150696.77799999999</v>
      </c>
    </row>
    <row r="10" spans="1:6" s="3" customFormat="1" ht="27" customHeight="1">
      <c r="A10" s="10" t="s">
        <v>3</v>
      </c>
      <c r="B10" s="11" t="s">
        <v>66</v>
      </c>
      <c r="C10" s="289">
        <f>C11+C20+C24+C26</f>
        <v>815172.99999999988</v>
      </c>
      <c r="D10" s="289">
        <f t="shared" ref="D10:E10" si="1">D11+D20+D24+D26</f>
        <v>676456.72199999995</v>
      </c>
      <c r="E10" s="289">
        <f t="shared" si="1"/>
        <v>138716.27799999999</v>
      </c>
      <c r="F10" s="22"/>
    </row>
    <row r="11" spans="1:6" s="3" customFormat="1" ht="27" customHeight="1">
      <c r="A11" s="10" t="s">
        <v>6</v>
      </c>
      <c r="B11" s="11" t="s">
        <v>22</v>
      </c>
      <c r="C11" s="289">
        <f>D11+E11</f>
        <v>22730</v>
      </c>
      <c r="D11" s="289">
        <v>22730</v>
      </c>
      <c r="E11" s="289"/>
    </row>
    <row r="12" spans="1:6" s="3" customFormat="1" ht="27" customHeight="1">
      <c r="A12" s="12">
        <v>1</v>
      </c>
      <c r="B12" s="13" t="s">
        <v>67</v>
      </c>
      <c r="C12" s="291">
        <f t="shared" ref="C12:C29" si="2">D12+E12</f>
        <v>0</v>
      </c>
      <c r="D12" s="291"/>
      <c r="E12" s="291"/>
    </row>
    <row r="13" spans="1:6" s="3" customFormat="1" ht="27" customHeight="1">
      <c r="A13" s="12"/>
      <c r="B13" s="13" t="s">
        <v>68</v>
      </c>
      <c r="C13" s="291">
        <f t="shared" si="2"/>
        <v>0</v>
      </c>
      <c r="D13" s="291"/>
      <c r="E13" s="291"/>
    </row>
    <row r="14" spans="1:6" s="3" customFormat="1" ht="27" customHeight="1">
      <c r="A14" s="12" t="s">
        <v>8</v>
      </c>
      <c r="B14" s="14" t="s">
        <v>69</v>
      </c>
      <c r="C14" s="291">
        <f t="shared" si="2"/>
        <v>0</v>
      </c>
      <c r="D14" s="291"/>
      <c r="E14" s="291"/>
    </row>
    <row r="15" spans="1:6" s="3" customFormat="1" ht="27" customHeight="1">
      <c r="A15" s="12" t="s">
        <v>8</v>
      </c>
      <c r="B15" s="14" t="s">
        <v>70</v>
      </c>
      <c r="C15" s="291">
        <f t="shared" si="2"/>
        <v>0</v>
      </c>
      <c r="D15" s="291"/>
      <c r="E15" s="291"/>
    </row>
    <row r="16" spans="1:6" s="3" customFormat="1" ht="27" customHeight="1">
      <c r="A16" s="12"/>
      <c r="B16" s="13" t="s">
        <v>71</v>
      </c>
      <c r="C16" s="291">
        <f t="shared" si="2"/>
        <v>0</v>
      </c>
      <c r="D16" s="291"/>
      <c r="E16" s="291"/>
    </row>
    <row r="17" spans="1:6" s="3" customFormat="1" ht="27" customHeight="1">
      <c r="A17" s="12" t="s">
        <v>8</v>
      </c>
      <c r="B17" s="14" t="s">
        <v>72</v>
      </c>
      <c r="C17" s="291">
        <f t="shared" si="2"/>
        <v>15000</v>
      </c>
      <c r="D17" s="291">
        <v>15000</v>
      </c>
      <c r="E17" s="291"/>
    </row>
    <row r="18" spans="1:6" s="3" customFormat="1" ht="27" customHeight="1">
      <c r="A18" s="12" t="s">
        <v>8</v>
      </c>
      <c r="B18" s="14" t="s">
        <v>73</v>
      </c>
      <c r="C18" s="291">
        <f t="shared" si="2"/>
        <v>0</v>
      </c>
      <c r="D18" s="291"/>
      <c r="E18" s="291"/>
    </row>
    <row r="19" spans="1:6" s="3" customFormat="1" ht="27" customHeight="1">
      <c r="A19" s="12">
        <v>2</v>
      </c>
      <c r="B19" s="13" t="s">
        <v>248</v>
      </c>
      <c r="C19" s="291">
        <f t="shared" si="2"/>
        <v>7730</v>
      </c>
      <c r="D19" s="291">
        <v>7730</v>
      </c>
      <c r="E19" s="291"/>
    </row>
    <row r="20" spans="1:6" s="16" customFormat="1" ht="27" customHeight="1">
      <c r="A20" s="10" t="s">
        <v>11</v>
      </c>
      <c r="B20" s="11" t="s">
        <v>23</v>
      </c>
      <c r="C20" s="289">
        <f t="shared" si="2"/>
        <v>771239.99999999988</v>
      </c>
      <c r="D20" s="289">
        <v>635376.7969999999</v>
      </c>
      <c r="E20" s="289">
        <v>135863.20299999998</v>
      </c>
      <c r="F20" s="15"/>
    </row>
    <row r="21" spans="1:6" s="3" customFormat="1" ht="27" customHeight="1">
      <c r="A21" s="12"/>
      <c r="B21" s="13" t="s">
        <v>75</v>
      </c>
      <c r="C21" s="291">
        <f t="shared" si="2"/>
        <v>0</v>
      </c>
      <c r="D21" s="291"/>
      <c r="E21" s="291"/>
    </row>
    <row r="22" spans="1:6" s="3" customFormat="1" ht="27" customHeight="1">
      <c r="A22" s="12">
        <v>1</v>
      </c>
      <c r="B22" s="14" t="s">
        <v>69</v>
      </c>
      <c r="C22" s="291">
        <f t="shared" si="2"/>
        <v>420257.342</v>
      </c>
      <c r="D22" s="291">
        <v>419619.62200000003</v>
      </c>
      <c r="E22" s="291">
        <v>637.71999999999991</v>
      </c>
      <c r="F22" s="17"/>
    </row>
    <row r="23" spans="1:6" s="3" customFormat="1" ht="27" customHeight="1">
      <c r="A23" s="12">
        <v>2</v>
      </c>
      <c r="B23" s="14" t="s">
        <v>70</v>
      </c>
      <c r="C23" s="291">
        <f t="shared" si="2"/>
        <v>30</v>
      </c>
      <c r="D23" s="291">
        <v>30</v>
      </c>
      <c r="E23" s="291"/>
    </row>
    <row r="24" spans="1:6" s="3" customFormat="1" ht="27" customHeight="1">
      <c r="A24" s="10" t="s">
        <v>15</v>
      </c>
      <c r="B24" s="11" t="s">
        <v>24</v>
      </c>
      <c r="C24" s="289">
        <f t="shared" si="2"/>
        <v>16203</v>
      </c>
      <c r="D24" s="289">
        <v>13349.924999999999</v>
      </c>
      <c r="E24" s="289">
        <v>2853.0750000000003</v>
      </c>
    </row>
    <row r="25" spans="1:6" s="3" customFormat="1" ht="27" customHeight="1">
      <c r="A25" s="10" t="s">
        <v>274</v>
      </c>
      <c r="B25" s="11" t="s">
        <v>25</v>
      </c>
      <c r="C25" s="289">
        <f t="shared" si="2"/>
        <v>6694</v>
      </c>
      <c r="D25" s="289">
        <v>5820.9000000000005</v>
      </c>
      <c r="E25" s="289">
        <v>873.0999999999998</v>
      </c>
    </row>
    <row r="26" spans="1:6" s="3" customFormat="1" ht="27" customHeight="1">
      <c r="A26" s="10" t="s">
        <v>17</v>
      </c>
      <c r="B26" s="11" t="s">
        <v>153</v>
      </c>
      <c r="C26" s="289">
        <f t="shared" si="2"/>
        <v>5000</v>
      </c>
      <c r="D26" s="289">
        <v>5000</v>
      </c>
      <c r="E26" s="289"/>
    </row>
    <row r="27" spans="1:6" s="3" customFormat="1" ht="27" customHeight="1">
      <c r="A27" s="10" t="s">
        <v>4</v>
      </c>
      <c r="B27" s="11" t="s">
        <v>76</v>
      </c>
      <c r="C27" s="289">
        <f t="shared" si="2"/>
        <v>106465</v>
      </c>
      <c r="D27" s="289">
        <f>D28+D29</f>
        <v>94484.5</v>
      </c>
      <c r="E27" s="289">
        <f>E28+E29</f>
        <v>11980.5</v>
      </c>
    </row>
    <row r="28" spans="1:6" s="3" customFormat="1" ht="27" customHeight="1">
      <c r="A28" s="10" t="s">
        <v>6</v>
      </c>
      <c r="B28" s="11" t="s">
        <v>27</v>
      </c>
      <c r="C28" s="291">
        <f t="shared" si="2"/>
        <v>64661</v>
      </c>
      <c r="D28" s="291">
        <v>52752</v>
      </c>
      <c r="E28" s="291">
        <v>11909</v>
      </c>
    </row>
    <row r="29" spans="1:6" s="3" customFormat="1" ht="27" customHeight="1">
      <c r="A29" s="10" t="s">
        <v>11</v>
      </c>
      <c r="B29" s="11" t="s">
        <v>28</v>
      </c>
      <c r="C29" s="291">
        <f t="shared" si="2"/>
        <v>41804</v>
      </c>
      <c r="D29" s="291">
        <v>41732.5</v>
      </c>
      <c r="E29" s="291">
        <v>71.5</v>
      </c>
    </row>
    <row r="30" spans="1:6" s="3" customFormat="1" ht="27" customHeight="1">
      <c r="A30" s="18" t="s">
        <v>77</v>
      </c>
      <c r="B30" s="19" t="s">
        <v>78</v>
      </c>
      <c r="C30" s="301"/>
      <c r="D30" s="301"/>
      <c r="E30" s="301"/>
    </row>
    <row r="31" spans="1:6">
      <c r="A31" s="4"/>
    </row>
  </sheetData>
  <mergeCells count="8">
    <mergeCell ref="A3:E3"/>
    <mergeCell ref="A6:A8"/>
    <mergeCell ref="B6:B8"/>
    <mergeCell ref="C6:C8"/>
    <mergeCell ref="D6:E6"/>
    <mergeCell ref="D7:D8"/>
    <mergeCell ref="E7:E8"/>
    <mergeCell ref="A4:E4"/>
  </mergeCells>
  <phoneticPr fontId="2" type="noConversion"/>
  <printOptions horizontalCentered="1"/>
  <pageMargins left="0.51181102362204722" right="0.19685039370078741" top="0.74803149606299213" bottom="0.51181102362204722" header="0.19685039370078741" footer="0.19685039370078741"/>
  <pageSetup paperSize="9" scale="95" firstPageNumber="4"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workbookViewId="0">
      <pane xSplit="2" ySplit="6" topLeftCell="C28" activePane="bottomRight" state="frozen"/>
      <selection pane="topRight" activeCell="C1" sqref="C1"/>
      <selection pane="bottomLeft" activeCell="A7" sqref="A7"/>
      <selection pane="bottomRight" activeCell="C44" sqref="C44"/>
    </sheetView>
  </sheetViews>
  <sheetFormatPr defaultRowHeight="15.75"/>
  <cols>
    <col min="1" max="1" width="7.7109375" style="5" customWidth="1"/>
    <col min="2" max="2" width="62.85546875" style="5" customWidth="1"/>
    <col min="3" max="3" width="24.140625" style="5" customWidth="1"/>
    <col min="4" max="4" width="15.5703125" style="5" customWidth="1"/>
    <col min="5" max="5" width="10.7109375" style="5" bestFit="1" customWidth="1"/>
    <col min="6" max="16384" width="9.140625" style="5"/>
  </cols>
  <sheetData>
    <row r="1" spans="1:4">
      <c r="A1" s="1" t="s">
        <v>151</v>
      </c>
      <c r="B1" s="20"/>
      <c r="C1" s="57" t="s">
        <v>266</v>
      </c>
    </row>
    <row r="2" spans="1:4">
      <c r="A2" s="21"/>
      <c r="C2" s="83" t="str">
        <f>'84'!E2</f>
        <v>(Thông tư 343/2016/TT-BTC)</v>
      </c>
    </row>
    <row r="3" spans="1:4">
      <c r="A3" s="257" t="s">
        <v>362</v>
      </c>
      <c r="B3" s="257"/>
      <c r="C3" s="257"/>
    </row>
    <row r="4" spans="1:4">
      <c r="A4" s="261" t="str">
        <f>'84'!A4:E4</f>
        <v>(Kèm theo Quyết định số         /QĐ-UBND ngày   tháng 01 năm 2025 của UBND huyện Bắc Sơn)</v>
      </c>
      <c r="B4" s="261"/>
      <c r="C4" s="261"/>
    </row>
    <row r="5" spans="1:4">
      <c r="C5" s="6" t="s">
        <v>0</v>
      </c>
    </row>
    <row r="6" spans="1:4" s="8" customFormat="1" ht="29.25" customHeight="1">
      <c r="A6" s="7" t="s">
        <v>1</v>
      </c>
      <c r="B6" s="7" t="s">
        <v>62</v>
      </c>
      <c r="C6" s="7" t="s">
        <v>79</v>
      </c>
    </row>
    <row r="7" spans="1:4" s="35" customFormat="1" ht="18.75" customHeight="1">
      <c r="A7" s="39"/>
      <c r="B7" s="39" t="s">
        <v>19</v>
      </c>
      <c r="C7" s="302">
        <f>C8+C9+C46</f>
        <v>921638</v>
      </c>
      <c r="D7" s="69"/>
    </row>
    <row r="8" spans="1:4" s="3" customFormat="1" ht="18.75" customHeight="1">
      <c r="A8" s="10" t="s">
        <v>3</v>
      </c>
      <c r="B8" s="11" t="s">
        <v>80</v>
      </c>
      <c r="C8" s="289">
        <v>150696.77799999999</v>
      </c>
      <c r="D8" s="22"/>
    </row>
    <row r="9" spans="1:4" s="3" customFormat="1" ht="18.75" customHeight="1">
      <c r="A9" s="10" t="s">
        <v>4</v>
      </c>
      <c r="B9" s="11" t="s">
        <v>81</v>
      </c>
      <c r="C9" s="289">
        <f>C11+C25+C40+C42+C43+C44+C45</f>
        <v>770941.22199999995</v>
      </c>
      <c r="D9" s="22"/>
    </row>
    <row r="10" spans="1:4" s="3" customFormat="1" ht="18.75" customHeight="1">
      <c r="A10" s="12"/>
      <c r="B10" s="14" t="s">
        <v>75</v>
      </c>
      <c r="C10" s="291"/>
    </row>
    <row r="11" spans="1:4" s="3" customFormat="1" ht="18.75" customHeight="1">
      <c r="A11" s="10" t="s">
        <v>6</v>
      </c>
      <c r="B11" s="11" t="s">
        <v>22</v>
      </c>
      <c r="C11" s="289">
        <f>'81'!C20</f>
        <v>22730</v>
      </c>
    </row>
    <row r="12" spans="1:4" s="3" customFormat="1" ht="18.75" customHeight="1">
      <c r="A12" s="12">
        <v>1</v>
      </c>
      <c r="B12" s="13" t="s">
        <v>67</v>
      </c>
      <c r="C12" s="291"/>
    </row>
    <row r="13" spans="1:4" s="3" customFormat="1" ht="18.75" customHeight="1">
      <c r="A13" s="12"/>
      <c r="B13" s="14" t="s">
        <v>75</v>
      </c>
      <c r="C13" s="291"/>
    </row>
    <row r="14" spans="1:4" s="3" customFormat="1" ht="18.75" customHeight="1">
      <c r="A14" s="12" t="s">
        <v>82</v>
      </c>
      <c r="B14" s="13" t="s">
        <v>69</v>
      </c>
      <c r="C14" s="291"/>
    </row>
    <row r="15" spans="1:4" s="3" customFormat="1" ht="18.75" customHeight="1">
      <c r="A15" s="12" t="s">
        <v>83</v>
      </c>
      <c r="B15" s="13" t="s">
        <v>70</v>
      </c>
      <c r="C15" s="291"/>
    </row>
    <row r="16" spans="1:4" s="3" customFormat="1" ht="18.75" customHeight="1">
      <c r="A16" s="12" t="s">
        <v>84</v>
      </c>
      <c r="B16" s="13" t="s">
        <v>85</v>
      </c>
      <c r="C16" s="291"/>
    </row>
    <row r="17" spans="1:5" s="3" customFormat="1" ht="18.75" customHeight="1">
      <c r="A17" s="12" t="s">
        <v>86</v>
      </c>
      <c r="B17" s="13" t="s">
        <v>87</v>
      </c>
      <c r="C17" s="291"/>
    </row>
    <row r="18" spans="1:5" s="3" customFormat="1" ht="18.75" customHeight="1">
      <c r="A18" s="12" t="s">
        <v>88</v>
      </c>
      <c r="B18" s="13" t="s">
        <v>89</v>
      </c>
      <c r="C18" s="291"/>
    </row>
    <row r="19" spans="1:5" s="3" customFormat="1" ht="18.75" customHeight="1">
      <c r="A19" s="12" t="s">
        <v>90</v>
      </c>
      <c r="B19" s="13" t="s">
        <v>91</v>
      </c>
      <c r="C19" s="291"/>
    </row>
    <row r="20" spans="1:5" s="3" customFormat="1" ht="18.75" customHeight="1">
      <c r="A20" s="12" t="s">
        <v>92</v>
      </c>
      <c r="B20" s="13" t="s">
        <v>93</v>
      </c>
      <c r="C20" s="291"/>
    </row>
    <row r="21" spans="1:5" s="3" customFormat="1" ht="18.75" customHeight="1">
      <c r="A21" s="12" t="s">
        <v>94</v>
      </c>
      <c r="B21" s="13" t="s">
        <v>95</v>
      </c>
      <c r="C21" s="291"/>
    </row>
    <row r="22" spans="1:5" s="3" customFormat="1" ht="18.75" customHeight="1">
      <c r="A22" s="12" t="s">
        <v>96</v>
      </c>
      <c r="B22" s="13" t="s">
        <v>154</v>
      </c>
      <c r="C22" s="291"/>
    </row>
    <row r="23" spans="1:5" s="3" customFormat="1" ht="18.75" customHeight="1">
      <c r="A23" s="12" t="s">
        <v>98</v>
      </c>
      <c r="B23" s="13" t="s">
        <v>99</v>
      </c>
      <c r="C23" s="291"/>
    </row>
    <row r="24" spans="1:5" s="3" customFormat="1" ht="18.75" customHeight="1">
      <c r="A24" s="12">
        <v>2</v>
      </c>
      <c r="B24" s="13" t="s">
        <v>74</v>
      </c>
      <c r="C24" s="291"/>
    </row>
    <row r="25" spans="1:5" s="3" customFormat="1" ht="18.75" customHeight="1">
      <c r="A25" s="10" t="s">
        <v>11</v>
      </c>
      <c r="B25" s="11" t="s">
        <v>23</v>
      </c>
      <c r="C25" s="289">
        <f>SUM(C27:C39)</f>
        <v>635376.7969999999</v>
      </c>
      <c r="D25" s="22"/>
      <c r="E25" s="22"/>
    </row>
    <row r="26" spans="1:5" s="3" customFormat="1" ht="18.75" customHeight="1">
      <c r="A26" s="12"/>
      <c r="B26" s="14" t="s">
        <v>75</v>
      </c>
      <c r="C26" s="291"/>
    </row>
    <row r="27" spans="1:5" s="3" customFormat="1" ht="18.75" customHeight="1">
      <c r="A27" s="12">
        <v>1</v>
      </c>
      <c r="B27" s="13" t="s">
        <v>69</v>
      </c>
      <c r="C27" s="359">
        <v>419619.62200000003</v>
      </c>
    </row>
    <row r="28" spans="1:5" s="3" customFormat="1" ht="18.75" customHeight="1">
      <c r="A28" s="12">
        <v>2</v>
      </c>
      <c r="B28" s="13" t="s">
        <v>70</v>
      </c>
      <c r="C28" s="359">
        <v>30</v>
      </c>
    </row>
    <row r="29" spans="1:5" s="3" customFormat="1" ht="18.75" customHeight="1">
      <c r="A29" s="12">
        <v>3</v>
      </c>
      <c r="B29" s="13" t="s">
        <v>85</v>
      </c>
      <c r="C29" s="359">
        <v>72503.39</v>
      </c>
    </row>
    <row r="30" spans="1:5" s="3" customFormat="1" ht="18.75" customHeight="1">
      <c r="A30" s="12">
        <v>4</v>
      </c>
      <c r="B30" s="13" t="s">
        <v>275</v>
      </c>
      <c r="C30" s="359">
        <f>966.74+700</f>
        <v>1666.74</v>
      </c>
    </row>
    <row r="31" spans="1:5" s="3" customFormat="1" ht="18.75" customHeight="1">
      <c r="A31" s="12">
        <v>5</v>
      </c>
      <c r="B31" s="13" t="s">
        <v>276</v>
      </c>
      <c r="C31" s="359">
        <v>1497.8500000000001</v>
      </c>
    </row>
    <row r="32" spans="1:5" s="3" customFormat="1" ht="18.75" customHeight="1">
      <c r="A32" s="12">
        <v>6</v>
      </c>
      <c r="B32" s="13" t="s">
        <v>277</v>
      </c>
      <c r="C32" s="359">
        <v>2258.48</v>
      </c>
    </row>
    <row r="33" spans="1:3" s="3" customFormat="1" ht="18.75" customHeight="1">
      <c r="A33" s="12">
        <v>7</v>
      </c>
      <c r="B33" s="13" t="s">
        <v>93</v>
      </c>
      <c r="C33" s="359">
        <v>3636</v>
      </c>
    </row>
    <row r="34" spans="1:3" s="3" customFormat="1" ht="18.75" customHeight="1">
      <c r="A34" s="12">
        <v>8</v>
      </c>
      <c r="B34" s="13" t="s">
        <v>95</v>
      </c>
      <c r="C34" s="359">
        <f>20710.42+19000+350+725+4000</f>
        <v>44785.42</v>
      </c>
    </row>
    <row r="35" spans="1:3" s="3" customFormat="1" ht="18.75" customHeight="1">
      <c r="A35" s="12">
        <v>9</v>
      </c>
      <c r="B35" s="13" t="s">
        <v>97</v>
      </c>
      <c r="C35" s="359">
        <f>39897.493+2718.35+2000</f>
        <v>44615.843000000001</v>
      </c>
    </row>
    <row r="36" spans="1:3" s="3" customFormat="1" ht="18.75" customHeight="1">
      <c r="A36" s="12">
        <v>10</v>
      </c>
      <c r="B36" s="13" t="s">
        <v>99</v>
      </c>
      <c r="C36" s="359">
        <v>26427</v>
      </c>
    </row>
    <row r="37" spans="1:3" s="3" customFormat="1" ht="18.75" customHeight="1">
      <c r="A37" s="12">
        <v>11</v>
      </c>
      <c r="B37" s="13" t="s">
        <v>155</v>
      </c>
      <c r="C37" s="359">
        <v>4713.87</v>
      </c>
    </row>
    <row r="38" spans="1:3" s="3" customFormat="1" ht="18.75" customHeight="1">
      <c r="A38" s="12">
        <v>12</v>
      </c>
      <c r="B38" s="13" t="s">
        <v>156</v>
      </c>
      <c r="C38" s="359">
        <v>3349.1019999999999</v>
      </c>
    </row>
    <row r="39" spans="1:3" s="3" customFormat="1" ht="18.75" customHeight="1">
      <c r="A39" s="12">
        <v>13</v>
      </c>
      <c r="B39" s="13" t="s">
        <v>157</v>
      </c>
      <c r="C39" s="359">
        <v>10273.48</v>
      </c>
    </row>
    <row r="40" spans="1:3" s="3" customFormat="1" ht="18.75" customHeight="1">
      <c r="A40" s="10" t="s">
        <v>15</v>
      </c>
      <c r="B40" s="11" t="s">
        <v>100</v>
      </c>
      <c r="C40" s="293">
        <v>13349.924999999999</v>
      </c>
    </row>
    <row r="41" spans="1:3" s="3" customFormat="1" ht="18.75" customHeight="1">
      <c r="A41" s="12" t="s">
        <v>274</v>
      </c>
      <c r="B41" s="11" t="s">
        <v>101</v>
      </c>
      <c r="C41" s="293">
        <v>5820.9000000000005</v>
      </c>
    </row>
    <row r="42" spans="1:3" s="3" customFormat="1" ht="18.75" customHeight="1">
      <c r="A42" s="10" t="s">
        <v>17</v>
      </c>
      <c r="B42" s="11" t="s">
        <v>153</v>
      </c>
      <c r="C42" s="359">
        <v>5000</v>
      </c>
    </row>
    <row r="43" spans="1:3" s="3" customFormat="1" ht="18.75" customHeight="1">
      <c r="A43" s="10" t="s">
        <v>278</v>
      </c>
      <c r="B43" s="11" t="s">
        <v>27</v>
      </c>
      <c r="C43" s="293">
        <v>52752</v>
      </c>
    </row>
    <row r="44" spans="1:3" s="3" customFormat="1" ht="18.75" customHeight="1">
      <c r="A44" s="10" t="s">
        <v>279</v>
      </c>
      <c r="B44" s="11" t="s">
        <v>28</v>
      </c>
      <c r="C44" s="293"/>
    </row>
    <row r="45" spans="1:3" s="3" customFormat="1" ht="18.75" customHeight="1">
      <c r="A45" s="10" t="s">
        <v>280</v>
      </c>
      <c r="B45" s="11" t="s">
        <v>281</v>
      </c>
      <c r="C45" s="293">
        <v>41732.5</v>
      </c>
    </row>
    <row r="46" spans="1:3" s="3" customFormat="1" ht="18.75" customHeight="1">
      <c r="A46" s="18" t="s">
        <v>77</v>
      </c>
      <c r="B46" s="19" t="s">
        <v>78</v>
      </c>
      <c r="C46" s="301"/>
    </row>
  </sheetData>
  <mergeCells count="2">
    <mergeCell ref="A3:C3"/>
    <mergeCell ref="A4:C4"/>
  </mergeCells>
  <phoneticPr fontId="2" type="noConversion"/>
  <printOptions horizontalCentered="1"/>
  <pageMargins left="0.51181102362204722" right="0.19685039370078741" top="0.74803149606299213" bottom="0.51181102362204722" header="0.19685039370078741" footer="0.19685039370078741"/>
  <pageSetup paperSize="9" firstPageNumber="5" orientation="portrait" useFirstPageNumber="1" verticalDpi="0" r:id="rId1"/>
  <headerFooter alignWithMargins="0">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2"/>
  <sheetViews>
    <sheetView zoomScale="85" zoomScaleNormal="85" workbookViewId="0">
      <pane xSplit="2" ySplit="9" topLeftCell="C48" activePane="bottomRight" state="frozen"/>
      <selection pane="topRight" activeCell="C1" sqref="C1"/>
      <selection pane="bottomLeft" activeCell="A10" sqref="A10"/>
      <selection pane="bottomRight" activeCell="C51" sqref="C51"/>
    </sheetView>
  </sheetViews>
  <sheetFormatPr defaultRowHeight="15.75"/>
  <cols>
    <col min="1" max="1" width="9.140625" style="5"/>
    <col min="2" max="2" width="43.42578125" style="5" customWidth="1"/>
    <col min="3" max="3" width="16.28515625" style="5" customWidth="1"/>
    <col min="4" max="4" width="14.42578125" style="5" bestFit="1" customWidth="1"/>
    <col min="5" max="5" width="16.7109375" style="5" customWidth="1"/>
    <col min="6" max="6" width="14.7109375" style="5" customWidth="1"/>
    <col min="7" max="7" width="10" style="5" customWidth="1"/>
    <col min="8" max="8" width="14.42578125" style="5" customWidth="1"/>
    <col min="9" max="9" width="14.5703125" style="5" customWidth="1"/>
    <col min="10" max="10" width="15" style="5" customWidth="1"/>
    <col min="11" max="11" width="9.28515625" style="5" bestFit="1" customWidth="1"/>
    <col min="12" max="12" width="24.140625" style="5" customWidth="1"/>
    <col min="13" max="13" width="15.28515625" style="5" bestFit="1" customWidth="1"/>
    <col min="14" max="16384" width="9.140625" style="5"/>
  </cols>
  <sheetData>
    <row r="1" spans="1:12">
      <c r="A1" s="1" t="s">
        <v>151</v>
      </c>
      <c r="K1" s="57" t="s">
        <v>267</v>
      </c>
    </row>
    <row r="2" spans="1:12">
      <c r="A2" s="4"/>
      <c r="K2" s="83" t="str">
        <f>'85'!C2</f>
        <v>(Thông tư 343/2016/TT-BTC)</v>
      </c>
    </row>
    <row r="3" spans="1:12">
      <c r="A3" s="257" t="s">
        <v>364</v>
      </c>
      <c r="B3" s="257"/>
      <c r="C3" s="257"/>
      <c r="D3" s="257"/>
      <c r="E3" s="257"/>
      <c r="F3" s="257"/>
      <c r="G3" s="257"/>
      <c r="H3" s="257"/>
      <c r="I3" s="257"/>
      <c r="J3" s="257"/>
      <c r="K3" s="257"/>
    </row>
    <row r="4" spans="1:12">
      <c r="A4" s="261" t="str">
        <f>'85'!A4:C4</f>
        <v>(Kèm theo Quyết định số         /QĐ-UBND ngày   tháng 01 năm 2025 của UBND huyện Bắc Sơn)</v>
      </c>
      <c r="B4" s="261"/>
      <c r="C4" s="261"/>
      <c r="D4" s="261"/>
      <c r="E4" s="261"/>
      <c r="F4" s="261"/>
      <c r="G4" s="261"/>
      <c r="H4" s="261"/>
      <c r="I4" s="261"/>
      <c r="J4" s="261"/>
      <c r="K4" s="261"/>
    </row>
    <row r="5" spans="1:12">
      <c r="K5" s="6" t="s">
        <v>0</v>
      </c>
    </row>
    <row r="6" spans="1:12" s="24" customFormat="1" ht="25.5" customHeight="1">
      <c r="A6" s="265" t="s">
        <v>1</v>
      </c>
      <c r="B6" s="265" t="s">
        <v>102</v>
      </c>
      <c r="C6" s="265" t="s">
        <v>103</v>
      </c>
      <c r="D6" s="265" t="s">
        <v>104</v>
      </c>
      <c r="E6" s="265" t="s">
        <v>105</v>
      </c>
      <c r="F6" s="265" t="s">
        <v>106</v>
      </c>
      <c r="G6" s="265" t="s">
        <v>107</v>
      </c>
      <c r="H6" s="265" t="s">
        <v>108</v>
      </c>
      <c r="I6" s="265"/>
      <c r="J6" s="265"/>
      <c r="K6" s="265" t="s">
        <v>109</v>
      </c>
    </row>
    <row r="7" spans="1:12" s="24" customFormat="1" ht="90.75" customHeight="1">
      <c r="A7" s="265"/>
      <c r="B7" s="265"/>
      <c r="C7" s="265"/>
      <c r="D7" s="265"/>
      <c r="E7" s="265"/>
      <c r="F7" s="265"/>
      <c r="G7" s="265"/>
      <c r="H7" s="23" t="s">
        <v>110</v>
      </c>
      <c r="I7" s="23" t="s">
        <v>111</v>
      </c>
      <c r="J7" s="23" t="s">
        <v>112</v>
      </c>
      <c r="K7" s="265"/>
    </row>
    <row r="8" spans="1:12">
      <c r="A8" s="25" t="s">
        <v>3</v>
      </c>
      <c r="B8" s="25" t="s">
        <v>4</v>
      </c>
      <c r="C8" s="25">
        <v>1</v>
      </c>
      <c r="D8" s="25">
        <v>2</v>
      </c>
      <c r="E8" s="25">
        <v>3</v>
      </c>
      <c r="F8" s="25">
        <v>4</v>
      </c>
      <c r="G8" s="25">
        <v>5</v>
      </c>
      <c r="H8" s="25">
        <v>6</v>
      </c>
      <c r="I8" s="25">
        <v>7</v>
      </c>
      <c r="J8" s="25">
        <v>8</v>
      </c>
      <c r="K8" s="25">
        <v>9</v>
      </c>
      <c r="L8" s="26"/>
    </row>
    <row r="9" spans="1:12" s="30" customFormat="1" ht="21.75" customHeight="1">
      <c r="A9" s="90"/>
      <c r="B9" s="90" t="s">
        <v>282</v>
      </c>
      <c r="C9" s="303">
        <f>C10+C44</f>
        <v>921638</v>
      </c>
      <c r="D9" s="303">
        <f t="shared" ref="D9:K9" si="0">D10+D44</f>
        <v>22730</v>
      </c>
      <c r="E9" s="303">
        <f t="shared" si="0"/>
        <v>813044</v>
      </c>
      <c r="F9" s="303">
        <f t="shared" si="0"/>
        <v>16203</v>
      </c>
      <c r="G9" s="303">
        <f t="shared" si="0"/>
        <v>0</v>
      </c>
      <c r="H9" s="303">
        <f t="shared" si="0"/>
        <v>64661</v>
      </c>
      <c r="I9" s="303">
        <f t="shared" si="0"/>
        <v>61091</v>
      </c>
      <c r="J9" s="303">
        <f t="shared" si="0"/>
        <v>3570</v>
      </c>
      <c r="K9" s="303">
        <f t="shared" si="0"/>
        <v>0</v>
      </c>
      <c r="L9" s="93"/>
    </row>
    <row r="10" spans="1:12" s="30" customFormat="1" ht="21.75" customHeight="1">
      <c r="A10" s="76" t="s">
        <v>3</v>
      </c>
      <c r="B10" s="91" t="s">
        <v>283</v>
      </c>
      <c r="C10" s="304">
        <f>C11+C43</f>
        <v>770941.22200000007</v>
      </c>
      <c r="D10" s="304">
        <f t="shared" ref="D10:K10" si="1">D11+D43</f>
        <v>22730</v>
      </c>
      <c r="E10" s="304">
        <f t="shared" si="1"/>
        <v>677109.29700000002</v>
      </c>
      <c r="F10" s="304">
        <f t="shared" si="1"/>
        <v>13349.924999999999</v>
      </c>
      <c r="G10" s="304">
        <f t="shared" si="1"/>
        <v>0</v>
      </c>
      <c r="H10" s="304">
        <f t="shared" si="1"/>
        <v>52752</v>
      </c>
      <c r="I10" s="304">
        <f t="shared" si="1"/>
        <v>51582</v>
      </c>
      <c r="J10" s="304">
        <f t="shared" si="1"/>
        <v>1170</v>
      </c>
      <c r="K10" s="304">
        <f t="shared" si="1"/>
        <v>0</v>
      </c>
      <c r="L10" s="93"/>
    </row>
    <row r="11" spans="1:12" s="30" customFormat="1" ht="21.75" customHeight="1">
      <c r="A11" s="76" t="s">
        <v>6</v>
      </c>
      <c r="B11" s="92" t="s">
        <v>284</v>
      </c>
      <c r="C11" s="304">
        <f>SUM(C12:C42)</f>
        <v>757591.29700000002</v>
      </c>
      <c r="D11" s="304">
        <f t="shared" ref="D11:K11" si="2">SUM(D12:D42)</f>
        <v>22730</v>
      </c>
      <c r="E11" s="304">
        <f t="shared" si="2"/>
        <v>677109.29700000002</v>
      </c>
      <c r="F11" s="304">
        <f t="shared" si="2"/>
        <v>0</v>
      </c>
      <c r="G11" s="304">
        <f t="shared" si="2"/>
        <v>0</v>
      </c>
      <c r="H11" s="304">
        <f t="shared" si="2"/>
        <v>52752</v>
      </c>
      <c r="I11" s="304">
        <f t="shared" si="2"/>
        <v>51582</v>
      </c>
      <c r="J11" s="304">
        <f t="shared" si="2"/>
        <v>1170</v>
      </c>
      <c r="K11" s="304">
        <f t="shared" si="2"/>
        <v>0</v>
      </c>
      <c r="L11" s="29"/>
    </row>
    <row r="12" spans="1:12" s="27" customFormat="1" ht="21.75" customHeight="1">
      <c r="A12" s="75">
        <v>1</v>
      </c>
      <c r="B12" s="85" t="s">
        <v>285</v>
      </c>
      <c r="C12" s="305">
        <f>D12+E12+F12+G12+H12</f>
        <v>13534.476000000002</v>
      </c>
      <c r="D12" s="305"/>
      <c r="E12" s="305">
        <v>13534.476000000002</v>
      </c>
      <c r="F12" s="306"/>
      <c r="G12" s="306"/>
      <c r="H12" s="305">
        <f>I12+J12</f>
        <v>0</v>
      </c>
      <c r="I12" s="305"/>
      <c r="J12" s="305"/>
      <c r="K12" s="307"/>
    </row>
    <row r="13" spans="1:12" s="27" customFormat="1" ht="21.75" customHeight="1">
      <c r="A13" s="75">
        <v>2</v>
      </c>
      <c r="B13" s="85" t="s">
        <v>286</v>
      </c>
      <c r="C13" s="305">
        <f t="shared" ref="C13:C62" si="3">D13+E13+F13+G13+H13</f>
        <v>1824.44</v>
      </c>
      <c r="D13" s="305"/>
      <c r="E13" s="305">
        <v>1824.44</v>
      </c>
      <c r="F13" s="306"/>
      <c r="G13" s="306"/>
      <c r="H13" s="305">
        <f t="shared" ref="H13:H62" si="4">I13+J13</f>
        <v>0</v>
      </c>
      <c r="I13" s="305"/>
      <c r="J13" s="305"/>
      <c r="K13" s="307"/>
    </row>
    <row r="14" spans="1:12" s="27" customFormat="1" ht="21.75" customHeight="1">
      <c r="A14" s="75">
        <v>3</v>
      </c>
      <c r="B14" s="85" t="s">
        <v>287</v>
      </c>
      <c r="C14" s="305">
        <f t="shared" si="3"/>
        <v>748.29</v>
      </c>
      <c r="D14" s="305"/>
      <c r="E14" s="305">
        <v>748.29</v>
      </c>
      <c r="F14" s="306"/>
      <c r="G14" s="306"/>
      <c r="H14" s="305">
        <f t="shared" si="4"/>
        <v>0</v>
      </c>
      <c r="I14" s="305"/>
      <c r="J14" s="305"/>
      <c r="K14" s="307"/>
    </row>
    <row r="15" spans="1:12" s="27" customFormat="1" ht="21.75" customHeight="1">
      <c r="A15" s="75">
        <v>4</v>
      </c>
      <c r="B15" s="86" t="s">
        <v>288</v>
      </c>
      <c r="C15" s="305">
        <f t="shared" si="3"/>
        <v>989</v>
      </c>
      <c r="D15" s="305"/>
      <c r="E15" s="305">
        <v>789</v>
      </c>
      <c r="F15" s="306"/>
      <c r="G15" s="306"/>
      <c r="H15" s="305">
        <f t="shared" si="4"/>
        <v>200</v>
      </c>
      <c r="I15" s="305"/>
      <c r="J15" s="305">
        <v>200</v>
      </c>
      <c r="K15" s="307"/>
    </row>
    <row r="16" spans="1:12" s="27" customFormat="1" ht="21.75" customHeight="1">
      <c r="A16" s="75">
        <v>5</v>
      </c>
      <c r="B16" s="85" t="s">
        <v>289</v>
      </c>
      <c r="C16" s="305">
        <f t="shared" si="3"/>
        <v>1038.4000000000001</v>
      </c>
      <c r="D16" s="305"/>
      <c r="E16" s="305">
        <v>1038.4000000000001</v>
      </c>
      <c r="F16" s="306"/>
      <c r="G16" s="306"/>
      <c r="H16" s="305">
        <f t="shared" si="4"/>
        <v>0</v>
      </c>
      <c r="I16" s="305"/>
      <c r="J16" s="305"/>
      <c r="K16" s="307"/>
      <c r="L16" s="28"/>
    </row>
    <row r="17" spans="1:12" s="30" customFormat="1" ht="21.75" customHeight="1">
      <c r="A17" s="75">
        <v>6</v>
      </c>
      <c r="B17" s="85" t="s">
        <v>290</v>
      </c>
      <c r="C17" s="305">
        <f t="shared" si="3"/>
        <v>661.06999999999994</v>
      </c>
      <c r="D17" s="305"/>
      <c r="E17" s="305">
        <v>661.06999999999994</v>
      </c>
      <c r="F17" s="305"/>
      <c r="G17" s="305"/>
      <c r="H17" s="305">
        <f t="shared" si="4"/>
        <v>0</v>
      </c>
      <c r="I17" s="305"/>
      <c r="J17" s="305"/>
      <c r="K17" s="307"/>
      <c r="L17" s="29"/>
    </row>
    <row r="18" spans="1:12" s="27" customFormat="1" ht="21.75" customHeight="1">
      <c r="A18" s="75">
        <v>7</v>
      </c>
      <c r="B18" s="85" t="s">
        <v>372</v>
      </c>
      <c r="C18" s="305">
        <f t="shared" si="3"/>
        <v>6804.5400000000009</v>
      </c>
      <c r="D18" s="305"/>
      <c r="E18" s="305">
        <v>6804.5400000000009</v>
      </c>
      <c r="F18" s="306"/>
      <c r="G18" s="306"/>
      <c r="H18" s="305">
        <f t="shared" si="4"/>
        <v>0</v>
      </c>
      <c r="I18" s="305"/>
      <c r="J18" s="305">
        <v>0</v>
      </c>
      <c r="K18" s="307"/>
    </row>
    <row r="19" spans="1:12" s="27" customFormat="1" ht="21.75" customHeight="1">
      <c r="A19" s="75">
        <v>8</v>
      </c>
      <c r="B19" s="85" t="s">
        <v>169</v>
      </c>
      <c r="C19" s="305">
        <f t="shared" si="3"/>
        <v>5876.42</v>
      </c>
      <c r="D19" s="305"/>
      <c r="E19" s="305">
        <v>5876.42</v>
      </c>
      <c r="F19" s="306"/>
      <c r="G19" s="306"/>
      <c r="H19" s="305">
        <f t="shared" si="4"/>
        <v>0</v>
      </c>
      <c r="I19" s="305"/>
      <c r="J19" s="305">
        <v>0</v>
      </c>
      <c r="K19" s="307"/>
    </row>
    <row r="20" spans="1:12" s="27" customFormat="1" ht="21.75" customHeight="1">
      <c r="A20" s="75">
        <v>9</v>
      </c>
      <c r="B20" s="85" t="s">
        <v>213</v>
      </c>
      <c r="C20" s="305">
        <f t="shared" si="3"/>
        <v>70966.13</v>
      </c>
      <c r="D20" s="305"/>
      <c r="E20" s="305">
        <f>39785.13+31181</f>
        <v>70966.13</v>
      </c>
      <c r="F20" s="306"/>
      <c r="G20" s="306"/>
      <c r="H20" s="305">
        <f t="shared" si="4"/>
        <v>0</v>
      </c>
      <c r="I20" s="305"/>
      <c r="J20" s="305">
        <v>0</v>
      </c>
      <c r="K20" s="307"/>
    </row>
    <row r="21" spans="1:12" s="27" customFormat="1" ht="21.75" customHeight="1">
      <c r="A21" s="75">
        <v>10</v>
      </c>
      <c r="B21" s="85" t="s">
        <v>172</v>
      </c>
      <c r="C21" s="305">
        <f t="shared" si="3"/>
        <v>5534.18</v>
      </c>
      <c r="D21" s="305"/>
      <c r="E21" s="305">
        <v>5234.18</v>
      </c>
      <c r="F21" s="306"/>
      <c r="G21" s="306"/>
      <c r="H21" s="305">
        <f t="shared" si="4"/>
        <v>300</v>
      </c>
      <c r="I21" s="305"/>
      <c r="J21" s="305">
        <v>300</v>
      </c>
      <c r="K21" s="307"/>
    </row>
    <row r="22" spans="1:12" s="27" customFormat="1" ht="21.75" customHeight="1">
      <c r="A22" s="75">
        <v>11</v>
      </c>
      <c r="B22" s="85" t="s">
        <v>240</v>
      </c>
      <c r="C22" s="305">
        <f t="shared" si="3"/>
        <v>4600.3339999999998</v>
      </c>
      <c r="D22" s="305">
        <v>1935.2739999999999</v>
      </c>
      <c r="E22" s="305">
        <v>2665.06</v>
      </c>
      <c r="F22" s="306"/>
      <c r="G22" s="306"/>
      <c r="H22" s="305">
        <f t="shared" si="4"/>
        <v>0</v>
      </c>
      <c r="I22" s="305"/>
      <c r="J22" s="305">
        <v>0</v>
      </c>
      <c r="K22" s="307"/>
    </row>
    <row r="23" spans="1:12" s="27" customFormat="1" ht="21.75" customHeight="1">
      <c r="A23" s="75">
        <v>12</v>
      </c>
      <c r="B23" s="85" t="s">
        <v>241</v>
      </c>
      <c r="C23" s="305">
        <f t="shared" si="3"/>
        <v>34267.46</v>
      </c>
      <c r="D23" s="305"/>
      <c r="E23" s="305">
        <f>29396.96+4870.5</f>
        <v>34267.46</v>
      </c>
      <c r="F23" s="306"/>
      <c r="G23" s="306"/>
      <c r="H23" s="305">
        <f t="shared" si="4"/>
        <v>0</v>
      </c>
      <c r="I23" s="305"/>
      <c r="J23" s="305">
        <v>0</v>
      </c>
      <c r="K23" s="307"/>
    </row>
    <row r="24" spans="1:12" s="27" customFormat="1" ht="21.75" customHeight="1">
      <c r="A24" s="75">
        <v>13</v>
      </c>
      <c r="B24" s="87" t="s">
        <v>181</v>
      </c>
      <c r="C24" s="305">
        <f t="shared" si="3"/>
        <v>2500.23</v>
      </c>
      <c r="D24" s="305">
        <v>1500</v>
      </c>
      <c r="E24" s="305">
        <v>1000.2299999999999</v>
      </c>
      <c r="F24" s="306"/>
      <c r="G24" s="306"/>
      <c r="H24" s="305">
        <f t="shared" si="4"/>
        <v>0</v>
      </c>
      <c r="I24" s="305"/>
      <c r="J24" s="305">
        <v>0</v>
      </c>
      <c r="K24" s="307"/>
    </row>
    <row r="25" spans="1:12" s="27" customFormat="1" ht="21.75" customHeight="1">
      <c r="A25" s="75">
        <v>14</v>
      </c>
      <c r="B25" s="87" t="s">
        <v>183</v>
      </c>
      <c r="C25" s="305">
        <f t="shared" si="3"/>
        <v>1074.9069999999999</v>
      </c>
      <c r="D25" s="305"/>
      <c r="E25" s="305">
        <v>1074.9069999999999</v>
      </c>
      <c r="F25" s="306"/>
      <c r="G25" s="306"/>
      <c r="H25" s="305">
        <f t="shared" si="4"/>
        <v>0</v>
      </c>
      <c r="I25" s="305"/>
      <c r="J25" s="305">
        <v>0</v>
      </c>
      <c r="K25" s="307"/>
    </row>
    <row r="26" spans="1:12" s="27" customFormat="1" ht="21.75" customHeight="1">
      <c r="A26" s="75">
        <v>15</v>
      </c>
      <c r="B26" s="87" t="s">
        <v>176</v>
      </c>
      <c r="C26" s="305">
        <f t="shared" si="3"/>
        <v>14241.45</v>
      </c>
      <c r="D26" s="305">
        <v>2000</v>
      </c>
      <c r="E26" s="305">
        <f>11758.45+483</f>
        <v>12241.45</v>
      </c>
      <c r="F26" s="306"/>
      <c r="G26" s="306"/>
      <c r="H26" s="305">
        <f t="shared" si="4"/>
        <v>0</v>
      </c>
      <c r="I26" s="305"/>
      <c r="J26" s="305">
        <v>0</v>
      </c>
      <c r="K26" s="307"/>
    </row>
    <row r="27" spans="1:12" s="27" customFormat="1" ht="21.75" customHeight="1">
      <c r="A27" s="75">
        <v>16</v>
      </c>
      <c r="B27" s="85" t="s">
        <v>320</v>
      </c>
      <c r="C27" s="305">
        <f t="shared" si="3"/>
        <v>7378.64</v>
      </c>
      <c r="D27" s="305"/>
      <c r="E27" s="305">
        <f>6347.64+361</f>
        <v>6708.64</v>
      </c>
      <c r="F27" s="306"/>
      <c r="G27" s="306"/>
      <c r="H27" s="305">
        <f t="shared" si="4"/>
        <v>670</v>
      </c>
      <c r="I27" s="305"/>
      <c r="J27" s="305">
        <v>670</v>
      </c>
      <c r="K27" s="307"/>
    </row>
    <row r="28" spans="1:12" s="27" customFormat="1" ht="21.75" customHeight="1">
      <c r="A28" s="75">
        <v>17</v>
      </c>
      <c r="B28" s="85" t="s">
        <v>179</v>
      </c>
      <c r="C28" s="305">
        <f t="shared" si="3"/>
        <v>22924.720000000001</v>
      </c>
      <c r="D28" s="305"/>
      <c r="E28" s="305">
        <v>22924.720000000001</v>
      </c>
      <c r="F28" s="306"/>
      <c r="G28" s="306"/>
      <c r="H28" s="305">
        <f t="shared" si="4"/>
        <v>0</v>
      </c>
      <c r="I28" s="305"/>
      <c r="J28" s="305">
        <v>0</v>
      </c>
      <c r="K28" s="307"/>
    </row>
    <row r="29" spans="1:12" s="27" customFormat="1" ht="21.75" customHeight="1">
      <c r="A29" s="75">
        <v>18</v>
      </c>
      <c r="B29" s="85" t="s">
        <v>188</v>
      </c>
      <c r="C29" s="305">
        <f t="shared" si="3"/>
        <v>33412.39</v>
      </c>
      <c r="D29" s="305"/>
      <c r="E29" s="305">
        <v>33412.39</v>
      </c>
      <c r="F29" s="305"/>
      <c r="G29" s="305"/>
      <c r="H29" s="305">
        <f t="shared" si="4"/>
        <v>0</v>
      </c>
      <c r="I29" s="305"/>
      <c r="J29" s="305">
        <v>0</v>
      </c>
      <c r="K29" s="307"/>
    </row>
    <row r="30" spans="1:12" s="27" customFormat="1" ht="21.75" customHeight="1">
      <c r="A30" s="75">
        <v>19</v>
      </c>
      <c r="B30" s="86" t="s">
        <v>189</v>
      </c>
      <c r="C30" s="305">
        <f t="shared" si="3"/>
        <v>1325.0299999999997</v>
      </c>
      <c r="D30" s="305"/>
      <c r="E30" s="305">
        <v>1325.0299999999997</v>
      </c>
      <c r="F30" s="306"/>
      <c r="G30" s="306"/>
      <c r="H30" s="305">
        <f t="shared" si="4"/>
        <v>0</v>
      </c>
      <c r="I30" s="305"/>
      <c r="J30" s="305">
        <v>0</v>
      </c>
      <c r="K30" s="307"/>
    </row>
    <row r="31" spans="1:12" s="27" customFormat="1" ht="21.75" customHeight="1">
      <c r="A31" s="75">
        <v>20</v>
      </c>
      <c r="B31" s="86" t="s">
        <v>374</v>
      </c>
      <c r="C31" s="305">
        <f t="shared" si="3"/>
        <v>2928.79</v>
      </c>
      <c r="D31" s="305"/>
      <c r="E31" s="305">
        <v>2928.79</v>
      </c>
      <c r="F31" s="306"/>
      <c r="G31" s="306"/>
      <c r="H31" s="305">
        <f t="shared" si="4"/>
        <v>0</v>
      </c>
      <c r="I31" s="305"/>
      <c r="J31" s="305">
        <v>0</v>
      </c>
      <c r="K31" s="307"/>
    </row>
    <row r="32" spans="1:12" s="27" customFormat="1" ht="21.75" customHeight="1">
      <c r="A32" s="75">
        <v>21</v>
      </c>
      <c r="B32" s="85" t="s">
        <v>375</v>
      </c>
      <c r="C32" s="305">
        <f t="shared" si="3"/>
        <v>4643.07</v>
      </c>
      <c r="D32" s="305"/>
      <c r="E32" s="305">
        <v>4643.07</v>
      </c>
      <c r="F32" s="306"/>
      <c r="G32" s="306"/>
      <c r="H32" s="305">
        <f t="shared" si="4"/>
        <v>0</v>
      </c>
      <c r="I32" s="305"/>
      <c r="J32" s="305">
        <v>0</v>
      </c>
      <c r="K32" s="307"/>
    </row>
    <row r="33" spans="1:13" s="27" customFormat="1" ht="21.75" customHeight="1">
      <c r="A33" s="75">
        <v>22</v>
      </c>
      <c r="B33" s="85" t="s">
        <v>242</v>
      </c>
      <c r="C33" s="305">
        <f t="shared" si="3"/>
        <v>3518.7129999999997</v>
      </c>
      <c r="D33" s="305"/>
      <c r="E33" s="305">
        <v>3518.7129999999997</v>
      </c>
      <c r="F33" s="306"/>
      <c r="G33" s="306"/>
      <c r="H33" s="305">
        <f t="shared" si="4"/>
        <v>0</v>
      </c>
      <c r="I33" s="305"/>
      <c r="J33" s="305">
        <v>0</v>
      </c>
      <c r="K33" s="307"/>
    </row>
    <row r="34" spans="1:13" s="27" customFormat="1" ht="21.75" customHeight="1">
      <c r="A34" s="75">
        <v>23</v>
      </c>
      <c r="B34" s="85" t="s">
        <v>376</v>
      </c>
      <c r="C34" s="305">
        <f t="shared" si="3"/>
        <v>1305.0500000000002</v>
      </c>
      <c r="D34" s="305"/>
      <c r="E34" s="305">
        <v>1305.0500000000002</v>
      </c>
      <c r="F34" s="306"/>
      <c r="G34" s="306"/>
      <c r="H34" s="305">
        <f t="shared" si="4"/>
        <v>0</v>
      </c>
      <c r="I34" s="305"/>
      <c r="J34" s="305">
        <v>0</v>
      </c>
      <c r="K34" s="307"/>
    </row>
    <row r="35" spans="1:13" s="27" customFormat="1" ht="21.75" customHeight="1">
      <c r="A35" s="75">
        <v>24</v>
      </c>
      <c r="B35" s="87" t="s">
        <v>373</v>
      </c>
      <c r="C35" s="305">
        <f t="shared" si="3"/>
        <v>223.31</v>
      </c>
      <c r="D35" s="305"/>
      <c r="E35" s="305">
        <v>223.31</v>
      </c>
      <c r="F35" s="306"/>
      <c r="G35" s="306"/>
      <c r="H35" s="305">
        <f t="shared" si="4"/>
        <v>0</v>
      </c>
      <c r="I35" s="305"/>
      <c r="J35" s="305"/>
      <c r="K35" s="307"/>
    </row>
    <row r="36" spans="1:13" s="27" customFormat="1" ht="21.75" customHeight="1">
      <c r="A36" s="75">
        <v>25</v>
      </c>
      <c r="B36" s="87" t="s">
        <v>190</v>
      </c>
      <c r="C36" s="305">
        <f t="shared" si="3"/>
        <v>406.19</v>
      </c>
      <c r="D36" s="305"/>
      <c r="E36" s="305">
        <v>406.19</v>
      </c>
      <c r="F36" s="305"/>
      <c r="G36" s="305"/>
      <c r="H36" s="305">
        <f t="shared" si="4"/>
        <v>0</v>
      </c>
      <c r="I36" s="305"/>
      <c r="J36" s="305"/>
      <c r="K36" s="307"/>
    </row>
    <row r="37" spans="1:13" s="27" customFormat="1" ht="21.75" customHeight="1">
      <c r="A37" s="75">
        <v>30</v>
      </c>
      <c r="B37" s="87" t="s">
        <v>291</v>
      </c>
      <c r="C37" s="305">
        <f t="shared" si="3"/>
        <v>92230.106</v>
      </c>
      <c r="D37" s="305">
        <v>14794.725999999999</v>
      </c>
      <c r="E37" s="305">
        <f>24853.38+1000</f>
        <v>25853.38</v>
      </c>
      <c r="F37" s="306"/>
      <c r="G37" s="306"/>
      <c r="H37" s="305">
        <f t="shared" si="4"/>
        <v>51582</v>
      </c>
      <c r="I37" s="305">
        <v>51582</v>
      </c>
      <c r="J37" s="305"/>
      <c r="K37" s="307"/>
    </row>
    <row r="38" spans="1:13" s="27" customFormat="1" ht="21.75" customHeight="1">
      <c r="A38" s="75">
        <v>31</v>
      </c>
      <c r="B38" s="87" t="s">
        <v>292</v>
      </c>
      <c r="C38" s="305">
        <f t="shared" si="3"/>
        <v>2210.5</v>
      </c>
      <c r="D38" s="305">
        <v>500</v>
      </c>
      <c r="E38" s="305">
        <v>1710.5</v>
      </c>
      <c r="F38" s="306"/>
      <c r="G38" s="306"/>
      <c r="H38" s="305">
        <f t="shared" si="4"/>
        <v>0</v>
      </c>
      <c r="I38" s="305"/>
      <c r="J38" s="305"/>
      <c r="K38" s="307"/>
    </row>
    <row r="39" spans="1:13" s="27" customFormat="1" ht="21.75" customHeight="1">
      <c r="A39" s="75">
        <v>32</v>
      </c>
      <c r="B39" s="87" t="s">
        <v>194</v>
      </c>
      <c r="C39" s="305">
        <f t="shared" si="3"/>
        <v>1021.48</v>
      </c>
      <c r="D39" s="305"/>
      <c r="E39" s="305">
        <v>1021.48</v>
      </c>
      <c r="F39" s="306"/>
      <c r="G39" s="306"/>
      <c r="H39" s="305">
        <f t="shared" si="4"/>
        <v>0</v>
      </c>
      <c r="I39" s="305"/>
      <c r="J39" s="305"/>
      <c r="K39" s="307"/>
    </row>
    <row r="40" spans="1:13" s="27" customFormat="1" ht="21.75" customHeight="1">
      <c r="A40" s="75">
        <v>33</v>
      </c>
      <c r="B40" s="87" t="s">
        <v>249</v>
      </c>
      <c r="C40" s="305">
        <f t="shared" si="3"/>
        <v>385622.58900000004</v>
      </c>
      <c r="D40" s="305"/>
      <c r="E40" s="305">
        <v>385622.58900000004</v>
      </c>
      <c r="F40" s="306"/>
      <c r="G40" s="306"/>
      <c r="H40" s="305">
        <f t="shared" si="4"/>
        <v>0</v>
      </c>
      <c r="I40" s="305"/>
      <c r="J40" s="305"/>
      <c r="K40" s="307"/>
    </row>
    <row r="41" spans="1:13" s="27" customFormat="1" ht="21.75" customHeight="1">
      <c r="A41" s="75">
        <v>34</v>
      </c>
      <c r="B41" s="87" t="s">
        <v>253</v>
      </c>
      <c r="C41" s="305">
        <f t="shared" si="3"/>
        <v>28779.392</v>
      </c>
      <c r="D41" s="305">
        <v>2000</v>
      </c>
      <c r="E41" s="305">
        <f>22942.392+3837</f>
        <v>26779.392</v>
      </c>
      <c r="F41" s="305"/>
      <c r="G41" s="305"/>
      <c r="H41" s="305">
        <f t="shared" si="4"/>
        <v>0</v>
      </c>
      <c r="I41" s="305"/>
      <c r="J41" s="305"/>
      <c r="K41" s="307"/>
    </row>
    <row r="42" spans="1:13" s="27" customFormat="1" ht="21.75" customHeight="1">
      <c r="A42" s="75">
        <v>35</v>
      </c>
      <c r="B42" s="85" t="s">
        <v>293</v>
      </c>
      <c r="C42" s="305">
        <v>5000</v>
      </c>
      <c r="D42" s="305"/>
      <c r="E42" s="305"/>
      <c r="F42" s="306"/>
      <c r="G42" s="306"/>
      <c r="H42" s="305">
        <f t="shared" si="4"/>
        <v>0</v>
      </c>
      <c r="I42" s="305"/>
      <c r="J42" s="305"/>
      <c r="K42" s="307"/>
    </row>
    <row r="43" spans="1:13" s="30" customFormat="1" ht="18.75">
      <c r="A43" s="76" t="s">
        <v>11</v>
      </c>
      <c r="B43" s="92" t="s">
        <v>106</v>
      </c>
      <c r="C43" s="304">
        <f t="shared" si="3"/>
        <v>13349.924999999999</v>
      </c>
      <c r="D43" s="304"/>
      <c r="E43" s="304"/>
      <c r="F43" s="304">
        <v>13349.924999999999</v>
      </c>
      <c r="G43" s="308"/>
      <c r="H43" s="305">
        <f t="shared" si="4"/>
        <v>0</v>
      </c>
      <c r="I43" s="304"/>
      <c r="J43" s="304"/>
      <c r="K43" s="309"/>
    </row>
    <row r="44" spans="1:13" s="30" customFormat="1" ht="32.25">
      <c r="A44" s="76" t="s">
        <v>4</v>
      </c>
      <c r="B44" s="92" t="s">
        <v>294</v>
      </c>
      <c r="C44" s="304">
        <f>SUM(C45:C62)</f>
        <v>150696.77799999996</v>
      </c>
      <c r="D44" s="304">
        <f t="shared" ref="D44:K44" si="5">SUM(D45:D62)</f>
        <v>0</v>
      </c>
      <c r="E44" s="304">
        <f t="shared" si="5"/>
        <v>135934.70300000001</v>
      </c>
      <c r="F44" s="304">
        <f t="shared" si="5"/>
        <v>2853.0750000000003</v>
      </c>
      <c r="G44" s="304">
        <f t="shared" si="5"/>
        <v>0</v>
      </c>
      <c r="H44" s="304">
        <f t="shared" si="5"/>
        <v>11909</v>
      </c>
      <c r="I44" s="304">
        <f t="shared" si="5"/>
        <v>9509</v>
      </c>
      <c r="J44" s="304">
        <f t="shared" si="5"/>
        <v>2400</v>
      </c>
      <c r="K44" s="304">
        <f t="shared" si="5"/>
        <v>0</v>
      </c>
    </row>
    <row r="45" spans="1:13" s="30" customFormat="1" ht="21.75" customHeight="1">
      <c r="A45" s="75">
        <v>1</v>
      </c>
      <c r="B45" s="85" t="s">
        <v>215</v>
      </c>
      <c r="C45" s="305">
        <f t="shared" si="3"/>
        <v>8612.4549999999999</v>
      </c>
      <c r="D45" s="305"/>
      <c r="E45" s="305">
        <v>8435.4359999999997</v>
      </c>
      <c r="F45" s="306">
        <v>177.01900000000001</v>
      </c>
      <c r="G45" s="306"/>
      <c r="H45" s="305">
        <f t="shared" si="4"/>
        <v>0</v>
      </c>
      <c r="I45" s="305">
        <v>0</v>
      </c>
      <c r="J45" s="305">
        <v>0</v>
      </c>
      <c r="K45" s="307"/>
      <c r="M45" s="29"/>
    </row>
    <row r="46" spans="1:13" s="30" customFormat="1" ht="21.75" customHeight="1">
      <c r="A46" s="75">
        <v>2</v>
      </c>
      <c r="B46" s="85" t="s">
        <v>196</v>
      </c>
      <c r="C46" s="305">
        <f t="shared" si="3"/>
        <v>8988.2089999999989</v>
      </c>
      <c r="D46" s="305"/>
      <c r="E46" s="305">
        <v>8137.4169999999995</v>
      </c>
      <c r="F46" s="306">
        <v>170.792</v>
      </c>
      <c r="G46" s="306"/>
      <c r="H46" s="305">
        <f t="shared" si="4"/>
        <v>680</v>
      </c>
      <c r="I46" s="305">
        <v>680</v>
      </c>
      <c r="J46" s="305">
        <v>0</v>
      </c>
      <c r="K46" s="307"/>
      <c r="M46" s="29"/>
    </row>
    <row r="47" spans="1:13" s="30" customFormat="1" ht="21.75" customHeight="1">
      <c r="A47" s="75">
        <v>3</v>
      </c>
      <c r="B47" s="85" t="s">
        <v>243</v>
      </c>
      <c r="C47" s="305">
        <f t="shared" si="3"/>
        <v>8667.5979999999981</v>
      </c>
      <c r="D47" s="305"/>
      <c r="E47" s="305">
        <v>8489.4139999999989</v>
      </c>
      <c r="F47" s="306">
        <v>178.184</v>
      </c>
      <c r="G47" s="306"/>
      <c r="H47" s="305">
        <f t="shared" si="4"/>
        <v>0</v>
      </c>
      <c r="I47" s="305">
        <v>0</v>
      </c>
      <c r="J47" s="305">
        <v>0</v>
      </c>
      <c r="K47" s="307"/>
      <c r="M47" s="29"/>
    </row>
    <row r="48" spans="1:13" s="30" customFormat="1" ht="21.75" customHeight="1">
      <c r="A48" s="75">
        <v>4</v>
      </c>
      <c r="B48" s="85" t="s">
        <v>197</v>
      </c>
      <c r="C48" s="305">
        <f t="shared" si="3"/>
        <v>7913.4580000000005</v>
      </c>
      <c r="D48" s="305"/>
      <c r="E48" s="305">
        <v>7750.795000000001</v>
      </c>
      <c r="F48" s="306">
        <v>162.66300000000001</v>
      </c>
      <c r="G48" s="306"/>
      <c r="H48" s="305">
        <f t="shared" si="4"/>
        <v>0</v>
      </c>
      <c r="I48" s="305">
        <v>0</v>
      </c>
      <c r="J48" s="305">
        <v>0</v>
      </c>
      <c r="K48" s="307"/>
      <c r="M48" s="29"/>
    </row>
    <row r="49" spans="1:43" s="30" customFormat="1" ht="21.75" customHeight="1">
      <c r="A49" s="75">
        <v>5</v>
      </c>
      <c r="B49" s="85" t="s">
        <v>198</v>
      </c>
      <c r="C49" s="305">
        <f t="shared" si="3"/>
        <v>11173.617000000002</v>
      </c>
      <c r="D49" s="305"/>
      <c r="E49" s="305">
        <v>10444.440000000002</v>
      </c>
      <c r="F49" s="306">
        <v>219.17699999999999</v>
      </c>
      <c r="G49" s="306"/>
      <c r="H49" s="305">
        <f t="shared" si="4"/>
        <v>510</v>
      </c>
      <c r="I49" s="305">
        <v>510</v>
      </c>
      <c r="J49" s="305">
        <v>0</v>
      </c>
      <c r="K49" s="307"/>
      <c r="M49" s="29"/>
    </row>
    <row r="50" spans="1:43" s="30" customFormat="1" ht="21.75" customHeight="1">
      <c r="A50" s="75">
        <v>6</v>
      </c>
      <c r="B50" s="85" t="s">
        <v>199</v>
      </c>
      <c r="C50" s="305">
        <f t="shared" si="3"/>
        <v>8117.6840000000002</v>
      </c>
      <c r="D50" s="305"/>
      <c r="E50" s="305">
        <v>7313.2</v>
      </c>
      <c r="F50" s="306">
        <v>153.48400000000001</v>
      </c>
      <c r="G50" s="306"/>
      <c r="H50" s="305">
        <f t="shared" si="4"/>
        <v>651</v>
      </c>
      <c r="I50" s="305">
        <v>651</v>
      </c>
      <c r="J50" s="305">
        <v>0</v>
      </c>
      <c r="K50" s="307"/>
      <c r="M50" s="29"/>
    </row>
    <row r="51" spans="1:43" s="30" customFormat="1" ht="21.75" customHeight="1">
      <c r="A51" s="75">
        <v>7</v>
      </c>
      <c r="B51" s="85" t="s">
        <v>200</v>
      </c>
      <c r="C51" s="305">
        <f t="shared" si="3"/>
        <v>6944.0510000000013</v>
      </c>
      <c r="D51" s="305"/>
      <c r="E51" s="305">
        <v>6217.545000000001</v>
      </c>
      <c r="F51" s="306">
        <v>130.506</v>
      </c>
      <c r="G51" s="306"/>
      <c r="H51" s="305">
        <f t="shared" si="4"/>
        <v>596</v>
      </c>
      <c r="I51" s="305">
        <v>596</v>
      </c>
      <c r="J51" s="305">
        <v>0</v>
      </c>
      <c r="K51" s="307"/>
      <c r="M51" s="29"/>
    </row>
    <row r="52" spans="1:43" s="30" customFormat="1" ht="21.75" customHeight="1">
      <c r="A52" s="75">
        <v>8</v>
      </c>
      <c r="B52" s="85" t="s">
        <v>201</v>
      </c>
      <c r="C52" s="305">
        <f t="shared" si="3"/>
        <v>8551.9959999999992</v>
      </c>
      <c r="D52" s="305"/>
      <c r="E52" s="305">
        <v>6435.9039999999995</v>
      </c>
      <c r="F52" s="306">
        <v>135.09200000000001</v>
      </c>
      <c r="G52" s="306"/>
      <c r="H52" s="305">
        <f t="shared" si="4"/>
        <v>1981</v>
      </c>
      <c r="I52" s="305">
        <v>1331</v>
      </c>
      <c r="J52" s="305">
        <v>650</v>
      </c>
      <c r="K52" s="307"/>
      <c r="M52" s="29"/>
    </row>
    <row r="53" spans="1:43" s="30" customFormat="1" ht="21.75" customHeight="1">
      <c r="A53" s="75">
        <v>9</v>
      </c>
      <c r="B53" s="85" t="s">
        <v>202</v>
      </c>
      <c r="C53" s="305">
        <f t="shared" si="3"/>
        <v>8231.5489999999991</v>
      </c>
      <c r="D53" s="305"/>
      <c r="E53" s="305">
        <v>7062.8410000000003</v>
      </c>
      <c r="F53" s="306">
        <v>148.208</v>
      </c>
      <c r="G53" s="306"/>
      <c r="H53" s="305">
        <f t="shared" si="4"/>
        <v>1020.5</v>
      </c>
      <c r="I53" s="305">
        <v>1020.5</v>
      </c>
      <c r="J53" s="305">
        <v>0</v>
      </c>
      <c r="K53" s="307"/>
      <c r="M53" s="29"/>
    </row>
    <row r="54" spans="1:43" s="30" customFormat="1" ht="21.75" customHeight="1">
      <c r="A54" s="75">
        <v>10</v>
      </c>
      <c r="B54" s="85" t="s">
        <v>203</v>
      </c>
      <c r="C54" s="305">
        <f t="shared" si="3"/>
        <v>7055.4110000000001</v>
      </c>
      <c r="D54" s="305"/>
      <c r="E54" s="305">
        <v>6910.3760000000002</v>
      </c>
      <c r="F54" s="306">
        <v>145.035</v>
      </c>
      <c r="G54" s="306"/>
      <c r="H54" s="305">
        <f t="shared" si="4"/>
        <v>0</v>
      </c>
      <c r="I54" s="305">
        <v>0</v>
      </c>
      <c r="J54" s="305">
        <v>0</v>
      </c>
      <c r="K54" s="307"/>
      <c r="M54" s="29"/>
    </row>
    <row r="55" spans="1:43" s="30" customFormat="1" ht="21.75" customHeight="1">
      <c r="A55" s="75">
        <v>11</v>
      </c>
      <c r="B55" s="85" t="s">
        <v>204</v>
      </c>
      <c r="C55" s="305">
        <f t="shared" si="3"/>
        <v>6487.4560000000001</v>
      </c>
      <c r="D55" s="305"/>
      <c r="E55" s="305">
        <v>6354.0720000000001</v>
      </c>
      <c r="F55" s="306">
        <v>133.38399999999999</v>
      </c>
      <c r="G55" s="306"/>
      <c r="H55" s="305">
        <f t="shared" si="4"/>
        <v>0</v>
      </c>
      <c r="I55" s="305">
        <v>0</v>
      </c>
      <c r="J55" s="305">
        <v>0</v>
      </c>
      <c r="K55" s="307"/>
      <c r="M55" s="29"/>
    </row>
    <row r="56" spans="1:43" s="30" customFormat="1" ht="21.75" customHeight="1">
      <c r="A56" s="75">
        <v>12</v>
      </c>
      <c r="B56" s="85" t="s">
        <v>205</v>
      </c>
      <c r="C56" s="305">
        <f t="shared" si="3"/>
        <v>6745.5929999999998</v>
      </c>
      <c r="D56" s="305"/>
      <c r="E56" s="305">
        <v>6488.8679999999995</v>
      </c>
      <c r="F56" s="306">
        <v>136.22499999999999</v>
      </c>
      <c r="G56" s="306"/>
      <c r="H56" s="305">
        <f t="shared" si="4"/>
        <v>120.5</v>
      </c>
      <c r="I56" s="305">
        <v>120.5</v>
      </c>
      <c r="J56" s="305">
        <v>0</v>
      </c>
      <c r="K56" s="307"/>
      <c r="M56" s="29"/>
    </row>
    <row r="57" spans="1:43" s="30" customFormat="1" ht="21.75" customHeight="1">
      <c r="A57" s="75">
        <v>13</v>
      </c>
      <c r="B57" s="85" t="s">
        <v>206</v>
      </c>
      <c r="C57" s="305">
        <f t="shared" si="3"/>
        <v>9237.3330000000005</v>
      </c>
      <c r="D57" s="305"/>
      <c r="E57" s="305">
        <v>8880.9580000000005</v>
      </c>
      <c r="F57" s="306">
        <v>186.375</v>
      </c>
      <c r="G57" s="306"/>
      <c r="H57" s="305">
        <f t="shared" si="4"/>
        <v>170</v>
      </c>
      <c r="I57" s="305">
        <v>170</v>
      </c>
      <c r="J57" s="305">
        <v>0</v>
      </c>
      <c r="K57" s="307"/>
      <c r="M57" s="29"/>
    </row>
    <row r="58" spans="1:43" s="30" customFormat="1" ht="21.75" customHeight="1">
      <c r="A58" s="75">
        <v>14</v>
      </c>
      <c r="B58" s="85" t="s">
        <v>207</v>
      </c>
      <c r="C58" s="305">
        <f t="shared" si="3"/>
        <v>7033.9279999999999</v>
      </c>
      <c r="D58" s="305"/>
      <c r="E58" s="305">
        <v>6889.3140000000003</v>
      </c>
      <c r="F58" s="306">
        <v>144.614</v>
      </c>
      <c r="G58" s="306"/>
      <c r="H58" s="305">
        <f t="shared" si="4"/>
        <v>0</v>
      </c>
      <c r="I58" s="305">
        <v>0</v>
      </c>
      <c r="J58" s="305">
        <v>0</v>
      </c>
      <c r="K58" s="307"/>
      <c r="M58" s="29"/>
    </row>
    <row r="59" spans="1:43" s="27" customFormat="1" ht="21.75" customHeight="1">
      <c r="A59" s="75">
        <v>15</v>
      </c>
      <c r="B59" s="85" t="s">
        <v>208</v>
      </c>
      <c r="C59" s="305">
        <f t="shared" si="3"/>
        <v>8863.9039999999986</v>
      </c>
      <c r="D59" s="305"/>
      <c r="E59" s="305">
        <v>8142.9739999999993</v>
      </c>
      <c r="F59" s="306">
        <v>170.93</v>
      </c>
      <c r="G59" s="306"/>
      <c r="H59" s="305">
        <f t="shared" si="4"/>
        <v>550</v>
      </c>
      <c r="I59" s="305">
        <v>0</v>
      </c>
      <c r="J59" s="305">
        <v>550</v>
      </c>
      <c r="K59" s="307"/>
      <c r="L59" s="30"/>
      <c r="M59" s="29"/>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row>
    <row r="60" spans="1:43" s="27" customFormat="1" ht="21.75" customHeight="1">
      <c r="A60" s="75">
        <v>16</v>
      </c>
      <c r="B60" s="85" t="s">
        <v>209</v>
      </c>
      <c r="C60" s="305">
        <f t="shared" si="3"/>
        <v>7325.3629999999994</v>
      </c>
      <c r="D60" s="305"/>
      <c r="E60" s="305">
        <v>7156.1359999999995</v>
      </c>
      <c r="F60" s="306">
        <v>150.227</v>
      </c>
      <c r="G60" s="306"/>
      <c r="H60" s="305">
        <f t="shared" si="4"/>
        <v>19</v>
      </c>
      <c r="I60" s="305">
        <v>19</v>
      </c>
      <c r="J60" s="305">
        <v>0</v>
      </c>
      <c r="K60" s="307"/>
      <c r="L60" s="30"/>
      <c r="M60" s="29"/>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row>
    <row r="61" spans="1:43" s="27" customFormat="1" ht="21.75" customHeight="1">
      <c r="A61" s="75">
        <v>17</v>
      </c>
      <c r="B61" s="85" t="s">
        <v>210</v>
      </c>
      <c r="C61" s="305">
        <f t="shared" si="3"/>
        <v>13187.816000000001</v>
      </c>
      <c r="D61" s="305"/>
      <c r="E61" s="305">
        <v>8284.9360000000015</v>
      </c>
      <c r="F61" s="306">
        <v>173.88</v>
      </c>
      <c r="G61" s="306"/>
      <c r="H61" s="305">
        <f t="shared" si="4"/>
        <v>4729</v>
      </c>
      <c r="I61" s="305">
        <v>3729</v>
      </c>
      <c r="J61" s="305">
        <v>1000</v>
      </c>
      <c r="K61" s="307"/>
      <c r="L61" s="30"/>
      <c r="M61" s="29"/>
      <c r="N61" s="30"/>
      <c r="O61" s="30"/>
      <c r="P61" s="30"/>
      <c r="Q61" s="30"/>
      <c r="R61" s="30"/>
      <c r="S61" s="30"/>
      <c r="T61" s="30"/>
      <c r="U61" s="30"/>
      <c r="V61" s="30"/>
      <c r="W61" s="30"/>
      <c r="X61" s="30"/>
      <c r="Y61" s="30"/>
      <c r="Z61" s="30"/>
      <c r="AA61" s="30"/>
      <c r="AB61" s="30"/>
      <c r="AC61" s="30"/>
    </row>
    <row r="62" spans="1:43" s="27" customFormat="1" ht="21.75" customHeight="1">
      <c r="A62" s="88">
        <v>18</v>
      </c>
      <c r="B62" s="89" t="s">
        <v>211</v>
      </c>
      <c r="C62" s="310">
        <f t="shared" si="3"/>
        <v>7559.3569999999991</v>
      </c>
      <c r="D62" s="310"/>
      <c r="E62" s="310">
        <v>6540.0769999999993</v>
      </c>
      <c r="F62" s="311">
        <v>137.28</v>
      </c>
      <c r="G62" s="311"/>
      <c r="H62" s="310">
        <f t="shared" si="4"/>
        <v>882</v>
      </c>
      <c r="I62" s="310">
        <v>682</v>
      </c>
      <c r="J62" s="310">
        <v>200</v>
      </c>
      <c r="K62" s="312"/>
      <c r="M62" s="29"/>
    </row>
  </sheetData>
  <mergeCells count="11">
    <mergeCell ref="A4:K4"/>
    <mergeCell ref="A3:K3"/>
    <mergeCell ref="A6:A7"/>
    <mergeCell ref="B6:B7"/>
    <mergeCell ref="C6:C7"/>
    <mergeCell ref="D6:D7"/>
    <mergeCell ref="K6:K7"/>
    <mergeCell ref="E6:E7"/>
    <mergeCell ref="F6:F7"/>
    <mergeCell ref="G6:G7"/>
    <mergeCell ref="H6:J6"/>
  </mergeCells>
  <phoneticPr fontId="2" type="noConversion"/>
  <printOptions horizontalCentered="1"/>
  <pageMargins left="0.51181102362204722" right="0.19685039370078741" top="0.74803149606299213" bottom="0.51181102362204722" header="0.19685039370078741" footer="0.19685039370078741"/>
  <pageSetup paperSize="9" scale="80" firstPageNumber="6" orientation="landscape" useFirstPageNumber="1"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2" ySplit="9" topLeftCell="C10" activePane="bottomRight" state="frozen"/>
      <selection pane="topRight" activeCell="C1" sqref="C1"/>
      <selection pane="bottomLeft" activeCell="A10" sqref="A10"/>
      <selection pane="bottomRight" activeCell="C15" sqref="C15"/>
    </sheetView>
  </sheetViews>
  <sheetFormatPr defaultRowHeight="15.75"/>
  <cols>
    <col min="1" max="1" width="5" style="33" customWidth="1"/>
    <col min="2" max="2" width="43.28515625" style="5" customWidth="1"/>
    <col min="3" max="3" width="13.42578125" style="5" customWidth="1"/>
    <col min="4" max="4" width="11" style="5" customWidth="1"/>
    <col min="5" max="5" width="7.28515625" style="5" customWidth="1"/>
    <col min="6" max="6" width="13.140625" style="5" customWidth="1"/>
    <col min="7" max="7" width="7.42578125" style="5" customWidth="1"/>
    <col min="8" max="9" width="8" style="5" customWidth="1"/>
    <col min="10" max="10" width="13.7109375" style="5" customWidth="1"/>
    <col min="11" max="11" width="12.7109375" style="5" customWidth="1"/>
    <col min="12" max="12" width="12.28515625" style="5" customWidth="1"/>
    <col min="13" max="13" width="7.85546875" style="5" customWidth="1"/>
    <col min="14" max="14" width="12.85546875" style="5" customWidth="1"/>
    <col min="15" max="15" width="7.5703125" style="5" customWidth="1"/>
    <col min="16" max="16384" width="9.140625" style="5"/>
  </cols>
  <sheetData>
    <row r="1" spans="1:15">
      <c r="A1" s="31" t="s">
        <v>151</v>
      </c>
      <c r="O1" s="57" t="s">
        <v>268</v>
      </c>
    </row>
    <row r="2" spans="1:15">
      <c r="A2" s="32"/>
      <c r="O2" s="83" t="str">
        <f>'86'!K2</f>
        <v>(Thông tư 343/2016/TT-BTC)</v>
      </c>
    </row>
    <row r="3" spans="1:15">
      <c r="A3" s="257" t="s">
        <v>365</v>
      </c>
      <c r="B3" s="257"/>
      <c r="C3" s="257"/>
      <c r="D3" s="257"/>
      <c r="E3" s="257"/>
      <c r="F3" s="257"/>
      <c r="G3" s="257"/>
      <c r="H3" s="257"/>
      <c r="I3" s="257"/>
      <c r="J3" s="257"/>
      <c r="K3" s="257"/>
      <c r="L3" s="257"/>
      <c r="M3" s="257"/>
      <c r="N3" s="257"/>
      <c r="O3" s="257"/>
    </row>
    <row r="4" spans="1:15">
      <c r="A4" s="261" t="str">
        <f>'86'!A4:K4</f>
        <v>(Kèm theo Quyết định số         /QĐ-UBND ngày   tháng 01 năm 2025 của UBND huyện Bắc Sơn)</v>
      </c>
      <c r="B4" s="261"/>
      <c r="C4" s="261"/>
      <c r="D4" s="261"/>
      <c r="E4" s="261"/>
      <c r="F4" s="261"/>
      <c r="G4" s="261"/>
      <c r="H4" s="261"/>
      <c r="I4" s="261"/>
      <c r="J4" s="261"/>
      <c r="K4" s="261"/>
      <c r="L4" s="261"/>
      <c r="M4" s="261"/>
      <c r="N4" s="261"/>
      <c r="O4" s="261"/>
    </row>
    <row r="5" spans="1:15">
      <c r="O5" s="6" t="s">
        <v>0</v>
      </c>
    </row>
    <row r="6" spans="1:15" s="24" customFormat="1" ht="12.75">
      <c r="A6" s="265" t="s">
        <v>1</v>
      </c>
      <c r="B6" s="265" t="s">
        <v>102</v>
      </c>
      <c r="C6" s="265" t="s">
        <v>110</v>
      </c>
      <c r="D6" s="265" t="s">
        <v>113</v>
      </c>
      <c r="E6" s="265"/>
      <c r="F6" s="265"/>
      <c r="G6" s="265"/>
      <c r="H6" s="265"/>
      <c r="I6" s="265"/>
      <c r="J6" s="265"/>
      <c r="K6" s="265"/>
      <c r="L6" s="265"/>
      <c r="M6" s="265"/>
      <c r="N6" s="265"/>
      <c r="O6" s="265"/>
    </row>
    <row r="7" spans="1:15" s="24" customFormat="1" ht="24.75" customHeight="1">
      <c r="A7" s="265"/>
      <c r="B7" s="265"/>
      <c r="C7" s="265"/>
      <c r="D7" s="265" t="s">
        <v>114</v>
      </c>
      <c r="E7" s="265" t="s">
        <v>115</v>
      </c>
      <c r="F7" s="265" t="s">
        <v>116</v>
      </c>
      <c r="G7" s="265" t="s">
        <v>117</v>
      </c>
      <c r="H7" s="265" t="s">
        <v>118</v>
      </c>
      <c r="I7" s="265" t="s">
        <v>119</v>
      </c>
      <c r="J7" s="265" t="s">
        <v>120</v>
      </c>
      <c r="K7" s="265" t="s">
        <v>121</v>
      </c>
      <c r="L7" s="265" t="s">
        <v>113</v>
      </c>
      <c r="M7" s="265"/>
      <c r="N7" s="265" t="s">
        <v>212</v>
      </c>
      <c r="O7" s="265" t="s">
        <v>122</v>
      </c>
    </row>
    <row r="8" spans="1:15" s="24" customFormat="1" ht="126" customHeight="1">
      <c r="A8" s="265"/>
      <c r="B8" s="265"/>
      <c r="C8" s="265"/>
      <c r="D8" s="265"/>
      <c r="E8" s="265"/>
      <c r="F8" s="265"/>
      <c r="G8" s="265"/>
      <c r="H8" s="265"/>
      <c r="I8" s="265"/>
      <c r="J8" s="265"/>
      <c r="K8" s="265"/>
      <c r="L8" s="23" t="s">
        <v>123</v>
      </c>
      <c r="M8" s="23" t="s">
        <v>124</v>
      </c>
      <c r="N8" s="265"/>
      <c r="O8" s="265"/>
    </row>
    <row r="9" spans="1:15">
      <c r="A9" s="25" t="s">
        <v>3</v>
      </c>
      <c r="B9" s="25" t="s">
        <v>4</v>
      </c>
      <c r="C9" s="25">
        <v>1</v>
      </c>
      <c r="D9" s="25">
        <v>2</v>
      </c>
      <c r="E9" s="25">
        <v>3</v>
      </c>
      <c r="F9" s="25">
        <v>4</v>
      </c>
      <c r="G9" s="25">
        <v>5</v>
      </c>
      <c r="H9" s="25">
        <v>6</v>
      </c>
      <c r="I9" s="25">
        <v>7</v>
      </c>
      <c r="J9" s="25">
        <v>8</v>
      </c>
      <c r="K9" s="25">
        <v>9</v>
      </c>
      <c r="L9" s="25">
        <v>10</v>
      </c>
      <c r="M9" s="25">
        <v>11</v>
      </c>
      <c r="N9" s="25">
        <v>12</v>
      </c>
      <c r="O9" s="25">
        <v>13</v>
      </c>
    </row>
    <row r="10" spans="1:15" s="35" customFormat="1" ht="24" customHeight="1">
      <c r="A10" s="94"/>
      <c r="B10" s="95" t="s">
        <v>282</v>
      </c>
      <c r="C10" s="313">
        <f>C11+C18</f>
        <v>22730.000099999997</v>
      </c>
      <c r="D10" s="313">
        <f t="shared" ref="D10:O10" si="0">D11+D18</f>
        <v>3761.0841</v>
      </c>
      <c r="E10" s="313">
        <f t="shared" si="0"/>
        <v>0</v>
      </c>
      <c r="F10" s="313">
        <f t="shared" si="0"/>
        <v>6203.799</v>
      </c>
      <c r="G10" s="313">
        <f t="shared" si="0"/>
        <v>0</v>
      </c>
      <c r="H10" s="313">
        <f t="shared" si="0"/>
        <v>0</v>
      </c>
      <c r="I10" s="313">
        <f t="shared" si="0"/>
        <v>0</v>
      </c>
      <c r="J10" s="313">
        <f t="shared" si="0"/>
        <v>0</v>
      </c>
      <c r="K10" s="313">
        <f t="shared" si="0"/>
        <v>4349.2739999999994</v>
      </c>
      <c r="L10" s="313">
        <f t="shared" si="0"/>
        <v>2349.2739999999999</v>
      </c>
      <c r="M10" s="313">
        <f t="shared" si="0"/>
        <v>0</v>
      </c>
      <c r="N10" s="313">
        <f t="shared" si="0"/>
        <v>5915.8429999999998</v>
      </c>
      <c r="O10" s="313">
        <f t="shared" si="0"/>
        <v>0</v>
      </c>
    </row>
    <row r="11" spans="1:15" s="16" customFormat="1" ht="24" customHeight="1">
      <c r="A11" s="96" t="s">
        <v>6</v>
      </c>
      <c r="B11" s="97" t="s">
        <v>283</v>
      </c>
      <c r="C11" s="314">
        <f>SUM(C12:C17)</f>
        <v>22730.000099999997</v>
      </c>
      <c r="D11" s="314">
        <f t="shared" ref="D11:N11" si="1">SUM(D12:D17)</f>
        <v>3761.0841</v>
      </c>
      <c r="E11" s="314">
        <f t="shared" si="1"/>
        <v>0</v>
      </c>
      <c r="F11" s="314">
        <f t="shared" si="1"/>
        <v>6203.799</v>
      </c>
      <c r="G11" s="314">
        <f t="shared" si="1"/>
        <v>0</v>
      </c>
      <c r="H11" s="314">
        <f t="shared" si="1"/>
        <v>0</v>
      </c>
      <c r="I11" s="314">
        <f t="shared" si="1"/>
        <v>0</v>
      </c>
      <c r="J11" s="314">
        <f t="shared" si="1"/>
        <v>0</v>
      </c>
      <c r="K11" s="314">
        <f t="shared" si="1"/>
        <v>4349.2739999999994</v>
      </c>
      <c r="L11" s="314">
        <f t="shared" si="1"/>
        <v>2349.2739999999999</v>
      </c>
      <c r="M11" s="314">
        <f t="shared" si="1"/>
        <v>0</v>
      </c>
      <c r="N11" s="314">
        <f t="shared" si="1"/>
        <v>5915.8429999999998</v>
      </c>
      <c r="O11" s="314"/>
    </row>
    <row r="12" spans="1:15" s="3" customFormat="1" ht="24" customHeight="1">
      <c r="A12" s="98">
        <v>1</v>
      </c>
      <c r="B12" s="186" t="s">
        <v>172</v>
      </c>
      <c r="C12" s="315">
        <f>SUM(D12:K12)+N12+O12</f>
        <v>2000</v>
      </c>
      <c r="D12" s="315"/>
      <c r="E12" s="316"/>
      <c r="F12" s="315"/>
      <c r="G12" s="316"/>
      <c r="H12" s="316"/>
      <c r="I12" s="316"/>
      <c r="J12" s="316"/>
      <c r="K12" s="316">
        <v>2000</v>
      </c>
      <c r="L12" s="316"/>
      <c r="M12" s="316"/>
      <c r="N12" s="316"/>
      <c r="O12" s="315"/>
    </row>
    <row r="13" spans="1:15" s="3" customFormat="1" ht="24" customHeight="1">
      <c r="A13" s="98">
        <v>2</v>
      </c>
      <c r="B13" s="186" t="s">
        <v>241</v>
      </c>
      <c r="C13" s="315">
        <f>SUM(D13:K13)+N13+O13</f>
        <v>1500</v>
      </c>
      <c r="D13" s="315"/>
      <c r="E13" s="316"/>
      <c r="F13" s="315"/>
      <c r="G13" s="316"/>
      <c r="H13" s="316"/>
      <c r="I13" s="316"/>
      <c r="J13" s="316"/>
      <c r="K13" s="316"/>
      <c r="L13" s="316"/>
      <c r="M13" s="316"/>
      <c r="N13" s="316">
        <v>1500</v>
      </c>
      <c r="O13" s="315"/>
    </row>
    <row r="14" spans="1:15" s="3" customFormat="1" ht="24" customHeight="1">
      <c r="A14" s="98">
        <v>3</v>
      </c>
      <c r="B14" s="186" t="s">
        <v>176</v>
      </c>
      <c r="C14" s="315">
        <f>SUM(D14:K14)+N14+O14</f>
        <v>1935.2739999999999</v>
      </c>
      <c r="D14" s="315"/>
      <c r="E14" s="316"/>
      <c r="F14" s="315"/>
      <c r="G14" s="316"/>
      <c r="H14" s="316"/>
      <c r="I14" s="316"/>
      <c r="J14" s="316"/>
      <c r="K14" s="316">
        <f>L14</f>
        <v>1935.2739999999999</v>
      </c>
      <c r="L14" s="316">
        <v>1935.2739999999999</v>
      </c>
      <c r="M14" s="316"/>
      <c r="N14" s="316"/>
      <c r="O14" s="315"/>
    </row>
    <row r="15" spans="1:15" s="3" customFormat="1" ht="24" customHeight="1">
      <c r="A15" s="98">
        <v>4</v>
      </c>
      <c r="B15" s="186" t="s">
        <v>366</v>
      </c>
      <c r="C15" s="315">
        <f t="shared" ref="C15" si="2">SUM(D15:K15)+N15+O15</f>
        <v>14794.7261</v>
      </c>
      <c r="D15" s="316">
        <v>3761.0841</v>
      </c>
      <c r="E15" s="316"/>
      <c r="F15" s="316">
        <v>6203.799</v>
      </c>
      <c r="G15" s="316"/>
      <c r="H15" s="316"/>
      <c r="I15" s="316"/>
      <c r="J15" s="316"/>
      <c r="K15" s="316">
        <f>L15</f>
        <v>414</v>
      </c>
      <c r="L15" s="316">
        <v>414</v>
      </c>
      <c r="M15" s="316"/>
      <c r="N15" s="316">
        <f>2382.201+2033.642</f>
        <v>4415.8429999999998</v>
      </c>
      <c r="O15" s="315"/>
    </row>
    <row r="16" spans="1:15" s="3" customFormat="1" ht="24" customHeight="1">
      <c r="A16" s="187">
        <v>5</v>
      </c>
      <c r="B16" s="185" t="s">
        <v>367</v>
      </c>
      <c r="C16" s="315">
        <v>500</v>
      </c>
      <c r="D16" s="317"/>
      <c r="E16" s="318"/>
      <c r="F16" s="317"/>
      <c r="G16" s="318"/>
      <c r="H16" s="318"/>
      <c r="I16" s="318"/>
      <c r="J16" s="318"/>
      <c r="K16" s="317"/>
      <c r="L16" s="317"/>
      <c r="M16" s="317"/>
      <c r="N16" s="317"/>
      <c r="O16" s="317"/>
    </row>
    <row r="17" spans="1:15" s="3" customFormat="1" ht="24" customHeight="1">
      <c r="A17" s="187">
        <v>6</v>
      </c>
      <c r="B17" s="183" t="s">
        <v>253</v>
      </c>
      <c r="C17" s="315">
        <v>2000</v>
      </c>
      <c r="D17" s="317"/>
      <c r="E17" s="318"/>
      <c r="F17" s="317"/>
      <c r="G17" s="318"/>
      <c r="H17" s="318"/>
      <c r="I17" s="318"/>
      <c r="J17" s="318"/>
      <c r="K17" s="317"/>
      <c r="L17" s="317"/>
      <c r="M17" s="317"/>
      <c r="N17" s="317"/>
      <c r="O17" s="317"/>
    </row>
    <row r="18" spans="1:15" s="3" customFormat="1" ht="24" customHeight="1">
      <c r="A18" s="99" t="s">
        <v>11</v>
      </c>
      <c r="B18" s="184" t="s">
        <v>295</v>
      </c>
      <c r="C18" s="319"/>
      <c r="D18" s="320"/>
      <c r="E18" s="321"/>
      <c r="F18" s="320"/>
      <c r="G18" s="321"/>
      <c r="H18" s="321"/>
      <c r="I18" s="321"/>
      <c r="J18" s="321"/>
      <c r="K18" s="320"/>
      <c r="L18" s="320"/>
      <c r="M18" s="320"/>
      <c r="N18" s="320"/>
      <c r="O18" s="320"/>
    </row>
  </sheetData>
  <mergeCells count="17">
    <mergeCell ref="A4:O4"/>
    <mergeCell ref="A3:O3"/>
    <mergeCell ref="A6:A8"/>
    <mergeCell ref="B6:B8"/>
    <mergeCell ref="C6:C8"/>
    <mergeCell ref="D7:D8"/>
    <mergeCell ref="E7:E8"/>
    <mergeCell ref="F7:F8"/>
    <mergeCell ref="G7:G8"/>
    <mergeCell ref="H7:H8"/>
    <mergeCell ref="I7:I8"/>
    <mergeCell ref="O7:O8"/>
    <mergeCell ref="J7:J8"/>
    <mergeCell ref="K7:K8"/>
    <mergeCell ref="L7:M7"/>
    <mergeCell ref="N7:N8"/>
    <mergeCell ref="D6:O6"/>
  </mergeCells>
  <phoneticPr fontId="2" type="noConversion"/>
  <printOptions horizontalCentered="1"/>
  <pageMargins left="0.51181102362204722" right="0.19685039370078741" top="0.74803149606299213" bottom="0.51181102362204722" header="0.19685039370078741" footer="0.19685039370078741"/>
  <pageSetup paperSize="9" scale="80" firstPageNumber="9" orientation="landscape" useFirstPageNumber="1"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zoomScaleNormal="100" workbookViewId="0">
      <pane xSplit="2" ySplit="10" topLeftCell="C40" activePane="bottomRight" state="frozen"/>
      <selection pane="topRight" activeCell="C1" sqref="C1"/>
      <selection pane="bottomLeft" activeCell="A11" sqref="A11"/>
      <selection pane="bottomRight" activeCell="C10" sqref="C10:O46"/>
    </sheetView>
  </sheetViews>
  <sheetFormatPr defaultRowHeight="15.75"/>
  <cols>
    <col min="1" max="1" width="5" style="5" customWidth="1"/>
    <col min="2" max="2" width="32.7109375" style="5" customWidth="1"/>
    <col min="3" max="3" width="14" style="5" customWidth="1"/>
    <col min="4" max="4" width="13.28515625" style="5" customWidth="1"/>
    <col min="5" max="5" width="9.140625" style="5"/>
    <col min="6" max="6" width="12.42578125" style="5" customWidth="1"/>
    <col min="7" max="7" width="11.140625" style="5" customWidth="1"/>
    <col min="8" max="9" width="11.42578125" style="5" customWidth="1"/>
    <col min="10" max="10" width="11.7109375" style="5" customWidth="1"/>
    <col min="11" max="11" width="12.42578125" style="5" customWidth="1"/>
    <col min="12" max="13" width="11" style="5" customWidth="1"/>
    <col min="14" max="14" width="13.28515625" style="5" customWidth="1"/>
    <col min="15" max="15" width="12.42578125" style="5" customWidth="1"/>
    <col min="16" max="16" width="38.28515625" style="5" customWidth="1"/>
    <col min="17" max="17" width="14.7109375" style="5" customWidth="1"/>
    <col min="18" max="18" width="13.7109375" style="5" bestFit="1" customWidth="1"/>
    <col min="19" max="16384" width="9.140625" style="5"/>
  </cols>
  <sheetData>
    <row r="1" spans="1:18">
      <c r="A1" s="1" t="s">
        <v>151</v>
      </c>
      <c r="O1" s="57" t="s">
        <v>269</v>
      </c>
    </row>
    <row r="2" spans="1:18">
      <c r="A2" s="4"/>
      <c r="O2" s="83" t="str">
        <f>'87'!O2</f>
        <v>(Thông tư 343/2016/TT-BTC)</v>
      </c>
    </row>
    <row r="3" spans="1:18">
      <c r="A3" s="257" t="s">
        <v>368</v>
      </c>
      <c r="B3" s="257"/>
      <c r="C3" s="257"/>
      <c r="D3" s="257"/>
      <c r="E3" s="257"/>
      <c r="F3" s="257"/>
      <c r="G3" s="257"/>
      <c r="H3" s="257"/>
      <c r="I3" s="257"/>
      <c r="J3" s="257"/>
      <c r="K3" s="257"/>
      <c r="L3" s="257"/>
      <c r="M3" s="257"/>
      <c r="N3" s="257"/>
      <c r="O3" s="257"/>
    </row>
    <row r="4" spans="1:18">
      <c r="A4" s="261" t="str">
        <f>'87'!A4:O4</f>
        <v>(Kèm theo Quyết định số         /QĐ-UBND ngày   tháng 01 năm 2025 của UBND huyện Bắc Sơn)</v>
      </c>
      <c r="B4" s="261"/>
      <c r="C4" s="261"/>
      <c r="D4" s="261"/>
      <c r="E4" s="261"/>
      <c r="F4" s="261"/>
      <c r="G4" s="261"/>
      <c r="H4" s="261"/>
      <c r="I4" s="261"/>
      <c r="J4" s="261"/>
      <c r="K4" s="261"/>
      <c r="L4" s="261"/>
      <c r="M4" s="261"/>
      <c r="N4" s="261"/>
      <c r="O4" s="261"/>
    </row>
    <row r="5" spans="1:18">
      <c r="O5" s="6" t="s">
        <v>0</v>
      </c>
    </row>
    <row r="6" spans="1:18" s="37" customFormat="1" ht="21" customHeight="1">
      <c r="A6" s="268" t="s">
        <v>1</v>
      </c>
      <c r="B6" s="268" t="s">
        <v>102</v>
      </c>
      <c r="C6" s="268" t="s">
        <v>110</v>
      </c>
      <c r="D6" s="268" t="s">
        <v>113</v>
      </c>
      <c r="E6" s="268"/>
      <c r="F6" s="268"/>
      <c r="G6" s="268"/>
      <c r="H6" s="268"/>
      <c r="I6" s="268"/>
      <c r="J6" s="268"/>
      <c r="K6" s="268"/>
      <c r="L6" s="268"/>
      <c r="M6" s="268"/>
      <c r="N6" s="268"/>
      <c r="O6" s="268"/>
    </row>
    <row r="7" spans="1:18" s="37" customFormat="1" ht="24.75" customHeight="1">
      <c r="A7" s="268"/>
      <c r="B7" s="268"/>
      <c r="C7" s="268"/>
      <c r="D7" s="268" t="s">
        <v>114</v>
      </c>
      <c r="E7" s="268" t="s">
        <v>115</v>
      </c>
      <c r="F7" s="268" t="s">
        <v>116</v>
      </c>
      <c r="G7" s="268" t="s">
        <v>117</v>
      </c>
      <c r="H7" s="266" t="s">
        <v>118</v>
      </c>
      <c r="I7" s="266" t="s">
        <v>296</v>
      </c>
      <c r="J7" s="268" t="s">
        <v>120</v>
      </c>
      <c r="K7" s="268" t="s">
        <v>121</v>
      </c>
      <c r="L7" s="268" t="s">
        <v>113</v>
      </c>
      <c r="M7" s="268"/>
      <c r="N7" s="268" t="s">
        <v>212</v>
      </c>
      <c r="O7" s="268" t="s">
        <v>122</v>
      </c>
    </row>
    <row r="8" spans="1:18" s="37" customFormat="1" ht="135" customHeight="1">
      <c r="A8" s="268"/>
      <c r="B8" s="268"/>
      <c r="C8" s="268"/>
      <c r="D8" s="268"/>
      <c r="E8" s="268"/>
      <c r="F8" s="268"/>
      <c r="G8" s="268"/>
      <c r="H8" s="267"/>
      <c r="I8" s="267"/>
      <c r="J8" s="268"/>
      <c r="K8" s="268"/>
      <c r="L8" s="36" t="s">
        <v>123</v>
      </c>
      <c r="M8" s="36" t="s">
        <v>124</v>
      </c>
      <c r="N8" s="268"/>
      <c r="O8" s="268"/>
    </row>
    <row r="9" spans="1:18">
      <c r="A9" s="25" t="s">
        <v>3</v>
      </c>
      <c r="B9" s="25" t="s">
        <v>4</v>
      </c>
      <c r="C9" s="25">
        <v>1</v>
      </c>
      <c r="D9" s="25">
        <v>2</v>
      </c>
      <c r="E9" s="25">
        <v>3</v>
      </c>
      <c r="F9" s="25">
        <v>4</v>
      </c>
      <c r="G9" s="25">
        <v>5</v>
      </c>
      <c r="H9" s="25">
        <v>6</v>
      </c>
      <c r="I9" s="25">
        <v>7</v>
      </c>
      <c r="J9" s="25">
        <v>8</v>
      </c>
      <c r="K9" s="25">
        <v>9</v>
      </c>
      <c r="L9" s="25">
        <v>10</v>
      </c>
      <c r="M9" s="25">
        <v>11</v>
      </c>
      <c r="N9" s="25">
        <v>12</v>
      </c>
      <c r="O9" s="25">
        <v>13</v>
      </c>
      <c r="P9" s="38"/>
    </row>
    <row r="10" spans="1:18" s="40" customFormat="1" ht="28.5" customHeight="1">
      <c r="A10" s="39"/>
      <c r="B10" s="39" t="s">
        <v>110</v>
      </c>
      <c r="C10" s="322">
        <f>C11+C34+C43+C46</f>
        <v>635376.79700000002</v>
      </c>
      <c r="D10" s="322">
        <f t="shared" ref="D10:O10" si="0">D11+D34+D43+D46</f>
        <v>419619.62200000003</v>
      </c>
      <c r="E10" s="322">
        <f t="shared" si="0"/>
        <v>30</v>
      </c>
      <c r="F10" s="322">
        <f t="shared" si="0"/>
        <v>72503.39</v>
      </c>
      <c r="G10" s="322">
        <f t="shared" si="0"/>
        <v>1666.74</v>
      </c>
      <c r="H10" s="322">
        <f t="shared" si="0"/>
        <v>1497.8500000000001</v>
      </c>
      <c r="I10" s="322">
        <f t="shared" si="0"/>
        <v>2258.48</v>
      </c>
      <c r="J10" s="322">
        <f t="shared" si="0"/>
        <v>3636</v>
      </c>
      <c r="K10" s="323">
        <f t="shared" si="0"/>
        <v>44785.42</v>
      </c>
      <c r="L10" s="322">
        <f t="shared" si="0"/>
        <v>4295.42</v>
      </c>
      <c r="M10" s="322">
        <f t="shared" si="0"/>
        <v>3298</v>
      </c>
      <c r="N10" s="322">
        <f t="shared" si="0"/>
        <v>44615.843000000001</v>
      </c>
      <c r="O10" s="322">
        <f t="shared" si="0"/>
        <v>26427</v>
      </c>
      <c r="P10" s="38"/>
      <c r="Q10" s="5"/>
      <c r="R10" s="5"/>
    </row>
    <row r="11" spans="1:18" s="3" customFormat="1" ht="21" customHeight="1">
      <c r="A11" s="9" t="s">
        <v>6</v>
      </c>
      <c r="B11" s="11" t="s">
        <v>158</v>
      </c>
      <c r="C11" s="324">
        <f>C12+C19+C31</f>
        <v>152093.413</v>
      </c>
      <c r="D11" s="324">
        <f t="shared" ref="D11:O11" si="1">D12+D19+D31</f>
        <v>24675.85</v>
      </c>
      <c r="E11" s="324">
        <f t="shared" si="1"/>
        <v>30</v>
      </c>
      <c r="F11" s="324">
        <f t="shared" si="1"/>
        <v>39091</v>
      </c>
      <c r="G11" s="324">
        <f t="shared" si="1"/>
        <v>700</v>
      </c>
      <c r="H11" s="324">
        <f t="shared" si="1"/>
        <v>0</v>
      </c>
      <c r="I11" s="324">
        <f t="shared" si="1"/>
        <v>0</v>
      </c>
      <c r="J11" s="324">
        <f t="shared" si="1"/>
        <v>3636</v>
      </c>
      <c r="K11" s="325">
        <f t="shared" si="1"/>
        <v>14917.72</v>
      </c>
      <c r="L11" s="324">
        <f t="shared" si="1"/>
        <v>4282.1000000000004</v>
      </c>
      <c r="M11" s="324">
        <f t="shared" si="1"/>
        <v>2453</v>
      </c>
      <c r="N11" s="324">
        <f t="shared" si="1"/>
        <v>42615.843000000001</v>
      </c>
      <c r="O11" s="324">
        <f t="shared" si="1"/>
        <v>26427</v>
      </c>
      <c r="P11" s="38"/>
      <c r="Q11" s="5"/>
      <c r="R11" s="5"/>
    </row>
    <row r="12" spans="1:18" s="3" customFormat="1" ht="21" customHeight="1">
      <c r="A12" s="41">
        <v>1</v>
      </c>
      <c r="B12" s="42" t="s">
        <v>159</v>
      </c>
      <c r="C12" s="324">
        <f>SUM(C13:C18)</f>
        <v>18595.676000000003</v>
      </c>
      <c r="D12" s="324">
        <f t="shared" ref="D12:O12" si="2">SUM(D13:D18)</f>
        <v>1900.5700000000002</v>
      </c>
      <c r="E12" s="324">
        <f t="shared" si="2"/>
        <v>0</v>
      </c>
      <c r="F12" s="324">
        <f t="shared" si="2"/>
        <v>0</v>
      </c>
      <c r="G12" s="324">
        <f t="shared" si="2"/>
        <v>0</v>
      </c>
      <c r="H12" s="324">
        <f t="shared" si="2"/>
        <v>0</v>
      </c>
      <c r="I12" s="324">
        <f t="shared" si="2"/>
        <v>0</v>
      </c>
      <c r="J12" s="324">
        <f t="shared" si="2"/>
        <v>0</v>
      </c>
      <c r="K12" s="325">
        <f t="shared" si="2"/>
        <v>0</v>
      </c>
      <c r="L12" s="324">
        <f t="shared" si="2"/>
        <v>0</v>
      </c>
      <c r="M12" s="324">
        <f t="shared" si="2"/>
        <v>0</v>
      </c>
      <c r="N12" s="324">
        <f t="shared" si="2"/>
        <v>16695.106000000003</v>
      </c>
      <c r="O12" s="324">
        <f t="shared" si="2"/>
        <v>0</v>
      </c>
      <c r="P12" s="38"/>
      <c r="Q12" s="5"/>
      <c r="R12" s="5"/>
    </row>
    <row r="13" spans="1:18" s="3" customFormat="1" ht="21" customHeight="1">
      <c r="A13" s="43" t="s">
        <v>82</v>
      </c>
      <c r="B13" s="44" t="s">
        <v>160</v>
      </c>
      <c r="C13" s="326">
        <f>D13+E13+F13+G13+H13+I13+J13+K13+N13+O13</f>
        <v>13534.476000000002</v>
      </c>
      <c r="D13" s="326">
        <v>1900.5700000000002</v>
      </c>
      <c r="E13" s="327"/>
      <c r="F13" s="327"/>
      <c r="G13" s="327"/>
      <c r="H13" s="327"/>
      <c r="I13" s="327"/>
      <c r="J13" s="327"/>
      <c r="K13" s="328"/>
      <c r="L13" s="327"/>
      <c r="M13" s="327"/>
      <c r="N13" s="326">
        <v>11633.906000000003</v>
      </c>
      <c r="O13" s="327"/>
      <c r="P13" s="38"/>
      <c r="Q13" s="5"/>
      <c r="R13" s="5"/>
    </row>
    <row r="14" spans="1:18" s="3" customFormat="1" ht="21" customHeight="1">
      <c r="A14" s="43" t="s">
        <v>83</v>
      </c>
      <c r="B14" s="45" t="s">
        <v>161</v>
      </c>
      <c r="C14" s="326">
        <f t="shared" ref="C14:C42" si="3">D14+E14+F14+G14+H14+I14+J14+K14+N14+O14</f>
        <v>1824.44</v>
      </c>
      <c r="D14" s="326"/>
      <c r="E14" s="327"/>
      <c r="F14" s="327"/>
      <c r="G14" s="327"/>
      <c r="H14" s="327"/>
      <c r="I14" s="327"/>
      <c r="J14" s="327"/>
      <c r="K14" s="328"/>
      <c r="L14" s="327"/>
      <c r="M14" s="327"/>
      <c r="N14" s="326">
        <v>1824.44</v>
      </c>
      <c r="O14" s="327"/>
      <c r="P14" s="38"/>
      <c r="Q14" s="5"/>
      <c r="R14" s="5"/>
    </row>
    <row r="15" spans="1:18" s="3" customFormat="1" ht="21" customHeight="1">
      <c r="A15" s="43" t="s">
        <v>84</v>
      </c>
      <c r="B15" s="45" t="s">
        <v>162</v>
      </c>
      <c r="C15" s="326">
        <f t="shared" si="3"/>
        <v>748.29</v>
      </c>
      <c r="D15" s="326"/>
      <c r="E15" s="327"/>
      <c r="F15" s="327"/>
      <c r="G15" s="327"/>
      <c r="H15" s="327"/>
      <c r="I15" s="327"/>
      <c r="J15" s="327"/>
      <c r="K15" s="328"/>
      <c r="L15" s="327"/>
      <c r="M15" s="327"/>
      <c r="N15" s="326">
        <f>748.29</f>
        <v>748.29</v>
      </c>
      <c r="O15" s="327"/>
      <c r="P15" s="38"/>
      <c r="Q15" s="5"/>
      <c r="R15" s="5"/>
    </row>
    <row r="16" spans="1:18" s="3" customFormat="1" ht="21" customHeight="1">
      <c r="A16" s="43" t="s">
        <v>86</v>
      </c>
      <c r="B16" s="45" t="s">
        <v>163</v>
      </c>
      <c r="C16" s="326">
        <f t="shared" si="3"/>
        <v>789</v>
      </c>
      <c r="D16" s="326"/>
      <c r="E16" s="327"/>
      <c r="F16" s="327"/>
      <c r="G16" s="327"/>
      <c r="H16" s="327"/>
      <c r="I16" s="327"/>
      <c r="J16" s="327"/>
      <c r="K16" s="328"/>
      <c r="L16" s="327"/>
      <c r="M16" s="327"/>
      <c r="N16" s="326">
        <v>789</v>
      </c>
      <c r="O16" s="327"/>
      <c r="P16" s="38"/>
      <c r="Q16" s="5"/>
      <c r="R16" s="5"/>
    </row>
    <row r="17" spans="1:18" s="3" customFormat="1" ht="21" customHeight="1">
      <c r="A17" s="43" t="s">
        <v>88</v>
      </c>
      <c r="B17" s="45" t="s">
        <v>164</v>
      </c>
      <c r="C17" s="326">
        <f t="shared" si="3"/>
        <v>1038.4000000000001</v>
      </c>
      <c r="D17" s="326"/>
      <c r="E17" s="327"/>
      <c r="F17" s="327"/>
      <c r="G17" s="327"/>
      <c r="H17" s="327"/>
      <c r="I17" s="327"/>
      <c r="J17" s="327"/>
      <c r="K17" s="328"/>
      <c r="L17" s="327"/>
      <c r="M17" s="327"/>
      <c r="N17" s="326">
        <v>1038.4000000000001</v>
      </c>
      <c r="O17" s="327"/>
      <c r="P17" s="38"/>
      <c r="Q17" s="5"/>
      <c r="R17" s="5"/>
    </row>
    <row r="18" spans="1:18" s="3" customFormat="1" ht="21" customHeight="1">
      <c r="A18" s="43" t="s">
        <v>90</v>
      </c>
      <c r="B18" s="45" t="s">
        <v>165</v>
      </c>
      <c r="C18" s="326">
        <f t="shared" si="3"/>
        <v>661.06999999999994</v>
      </c>
      <c r="D18" s="326"/>
      <c r="E18" s="327"/>
      <c r="F18" s="327"/>
      <c r="G18" s="327"/>
      <c r="H18" s="327"/>
      <c r="I18" s="327"/>
      <c r="J18" s="327"/>
      <c r="K18" s="328"/>
      <c r="L18" s="327"/>
      <c r="M18" s="327"/>
      <c r="N18" s="326">
        <v>661.06999999999994</v>
      </c>
      <c r="O18" s="327"/>
      <c r="P18" s="38"/>
      <c r="Q18" s="5"/>
      <c r="R18" s="5"/>
    </row>
    <row r="19" spans="1:18" s="3" customFormat="1" ht="21" customHeight="1">
      <c r="A19" s="41">
        <v>2</v>
      </c>
      <c r="B19" s="42" t="s">
        <v>166</v>
      </c>
      <c r="C19" s="329">
        <f>SUM(C20:C30)</f>
        <v>132868.23699999999</v>
      </c>
      <c r="D19" s="329">
        <f t="shared" ref="D19:O19" si="4">SUM(D20:D30)</f>
        <v>22775.279999999999</v>
      </c>
      <c r="E19" s="329">
        <f t="shared" si="4"/>
        <v>30</v>
      </c>
      <c r="F19" s="329">
        <f t="shared" si="4"/>
        <v>39091</v>
      </c>
      <c r="G19" s="329">
        <f t="shared" si="4"/>
        <v>700</v>
      </c>
      <c r="H19" s="329">
        <f t="shared" si="4"/>
        <v>0</v>
      </c>
      <c r="I19" s="329">
        <f t="shared" si="4"/>
        <v>0</v>
      </c>
      <c r="J19" s="329">
        <f t="shared" si="4"/>
        <v>3636</v>
      </c>
      <c r="K19" s="330">
        <f>SUM(K20:K30)</f>
        <v>14917.72</v>
      </c>
      <c r="L19" s="329">
        <f t="shared" si="4"/>
        <v>4282.1000000000004</v>
      </c>
      <c r="M19" s="329">
        <f t="shared" si="4"/>
        <v>2453</v>
      </c>
      <c r="N19" s="329">
        <f t="shared" si="4"/>
        <v>25291.236999999997</v>
      </c>
      <c r="O19" s="329">
        <f t="shared" si="4"/>
        <v>26427</v>
      </c>
      <c r="P19" s="38"/>
      <c r="Q19" s="5"/>
      <c r="R19" s="5"/>
    </row>
    <row r="20" spans="1:18" s="3" customFormat="1" ht="21" customHeight="1">
      <c r="A20" s="43" t="s">
        <v>167</v>
      </c>
      <c r="B20" s="45" t="s">
        <v>372</v>
      </c>
      <c r="C20" s="326">
        <f t="shared" si="3"/>
        <v>6804.5400000000009</v>
      </c>
      <c r="D20" s="327">
        <v>0</v>
      </c>
      <c r="E20" s="327"/>
      <c r="F20" s="327"/>
      <c r="G20" s="327"/>
      <c r="H20" s="327"/>
      <c r="I20" s="327"/>
      <c r="J20" s="327"/>
      <c r="K20" s="328">
        <v>0</v>
      </c>
      <c r="L20" s="327"/>
      <c r="M20" s="327"/>
      <c r="N20" s="326">
        <v>6804.5400000000009</v>
      </c>
      <c r="O20" s="327"/>
      <c r="P20" s="38"/>
      <c r="Q20" s="5"/>
      <c r="R20" s="5"/>
    </row>
    <row r="21" spans="1:18" s="3" customFormat="1" ht="21" customHeight="1">
      <c r="A21" s="43" t="s">
        <v>168</v>
      </c>
      <c r="B21" s="44" t="s">
        <v>169</v>
      </c>
      <c r="C21" s="326">
        <f t="shared" si="3"/>
        <v>5876.4199999999992</v>
      </c>
      <c r="D21" s="327">
        <v>1495.28</v>
      </c>
      <c r="E21" s="327"/>
      <c r="F21" s="327"/>
      <c r="G21" s="327"/>
      <c r="H21" s="327"/>
      <c r="I21" s="327"/>
      <c r="J21" s="327"/>
      <c r="K21" s="328">
        <v>0</v>
      </c>
      <c r="L21" s="327"/>
      <c r="M21" s="327"/>
      <c r="N21" s="326">
        <f>1662.79+2718.35</f>
        <v>4381.1399999999994</v>
      </c>
      <c r="O21" s="327"/>
      <c r="P21" s="38"/>
      <c r="Q21" s="5"/>
      <c r="R21" s="5"/>
    </row>
    <row r="22" spans="1:18" s="3" customFormat="1" ht="21" customHeight="1">
      <c r="A22" s="43" t="s">
        <v>170</v>
      </c>
      <c r="B22" s="45" t="s">
        <v>213</v>
      </c>
      <c r="C22" s="326">
        <f t="shared" si="3"/>
        <v>39785.129999999997</v>
      </c>
      <c r="D22" s="327">
        <v>0</v>
      </c>
      <c r="E22" s="327"/>
      <c r="F22" s="326">
        <v>37723</v>
      </c>
      <c r="G22" s="327"/>
      <c r="H22" s="327"/>
      <c r="I22" s="327"/>
      <c r="J22" s="327"/>
      <c r="K22" s="328">
        <v>0</v>
      </c>
      <c r="L22" s="327"/>
      <c r="M22" s="327"/>
      <c r="N22" s="326">
        <v>2062.1299999999997</v>
      </c>
      <c r="O22" s="327"/>
      <c r="P22" s="38"/>
      <c r="Q22" s="5"/>
      <c r="R22" s="5"/>
    </row>
    <row r="23" spans="1:18" s="3" customFormat="1" ht="21" customHeight="1">
      <c r="A23" s="43" t="s">
        <v>171</v>
      </c>
      <c r="B23" s="45" t="s">
        <v>172</v>
      </c>
      <c r="C23" s="326">
        <f t="shared" si="3"/>
        <v>5234.18</v>
      </c>
      <c r="D23" s="327">
        <v>0</v>
      </c>
      <c r="E23" s="327"/>
      <c r="F23" s="327"/>
      <c r="G23" s="327"/>
      <c r="H23" s="327"/>
      <c r="I23" s="327"/>
      <c r="J23" s="327">
        <v>3636</v>
      </c>
      <c r="K23" s="328">
        <f>434</f>
        <v>434</v>
      </c>
      <c r="L23" s="327"/>
      <c r="M23" s="327"/>
      <c r="N23" s="326">
        <v>1164.18</v>
      </c>
      <c r="O23" s="327"/>
      <c r="P23" s="38"/>
      <c r="Q23" s="5"/>
      <c r="R23" s="5"/>
    </row>
    <row r="24" spans="1:18" s="3" customFormat="1" ht="21" customHeight="1">
      <c r="A24" s="43" t="s">
        <v>173</v>
      </c>
      <c r="B24" s="44" t="s">
        <v>240</v>
      </c>
      <c r="C24" s="326">
        <f t="shared" si="3"/>
        <v>2665.06</v>
      </c>
      <c r="D24" s="327">
        <v>0</v>
      </c>
      <c r="E24" s="327"/>
      <c r="F24" s="327"/>
      <c r="G24" s="327">
        <v>700</v>
      </c>
      <c r="H24" s="327"/>
      <c r="I24" s="327"/>
      <c r="J24" s="327"/>
      <c r="K24" s="328"/>
      <c r="L24" s="327"/>
      <c r="M24" s="327"/>
      <c r="N24" s="326">
        <v>1965.06</v>
      </c>
      <c r="O24" s="327"/>
      <c r="P24" s="38"/>
      <c r="Q24" s="5"/>
      <c r="R24" s="5"/>
    </row>
    <row r="25" spans="1:18" s="3" customFormat="1" ht="21" customHeight="1">
      <c r="A25" s="43" t="s">
        <v>174</v>
      </c>
      <c r="B25" s="44" t="s">
        <v>241</v>
      </c>
      <c r="C25" s="326">
        <f t="shared" si="3"/>
        <v>29396.959999999999</v>
      </c>
      <c r="D25" s="327">
        <v>0</v>
      </c>
      <c r="E25" s="327"/>
      <c r="F25" s="327">
        <v>1368</v>
      </c>
      <c r="G25" s="327"/>
      <c r="H25" s="327"/>
      <c r="I25" s="327"/>
      <c r="J25" s="327"/>
      <c r="K25" s="328">
        <v>0</v>
      </c>
      <c r="L25" s="327"/>
      <c r="M25" s="327"/>
      <c r="N25" s="326">
        <v>1601.96</v>
      </c>
      <c r="O25" s="327">
        <v>26427</v>
      </c>
      <c r="P25" s="38"/>
      <c r="Q25" s="5"/>
      <c r="R25" s="5"/>
    </row>
    <row r="26" spans="1:18" s="3" customFormat="1" ht="21" customHeight="1">
      <c r="A26" s="43" t="s">
        <v>175</v>
      </c>
      <c r="B26" s="44" t="s">
        <v>181</v>
      </c>
      <c r="C26" s="326">
        <f t="shared" si="3"/>
        <v>1000.2299999999999</v>
      </c>
      <c r="D26" s="327">
        <v>0</v>
      </c>
      <c r="E26" s="327"/>
      <c r="F26" s="327"/>
      <c r="G26" s="327"/>
      <c r="H26" s="327"/>
      <c r="I26" s="327"/>
      <c r="J26" s="327"/>
      <c r="K26" s="328">
        <v>0</v>
      </c>
      <c r="L26" s="327"/>
      <c r="M26" s="327"/>
      <c r="N26" s="326">
        <v>1000.2299999999999</v>
      </c>
      <c r="O26" s="327"/>
      <c r="P26" s="38"/>
      <c r="Q26" s="5"/>
      <c r="R26" s="5"/>
    </row>
    <row r="27" spans="1:18" s="3" customFormat="1" ht="21" customHeight="1">
      <c r="A27" s="43" t="s">
        <v>177</v>
      </c>
      <c r="B27" s="45" t="s">
        <v>183</v>
      </c>
      <c r="C27" s="326">
        <f t="shared" si="3"/>
        <v>1074.9069999999999</v>
      </c>
      <c r="D27" s="327">
        <v>0</v>
      </c>
      <c r="E27" s="327"/>
      <c r="F27" s="327"/>
      <c r="G27" s="327"/>
      <c r="H27" s="327"/>
      <c r="I27" s="327"/>
      <c r="J27" s="327"/>
      <c r="K27" s="328">
        <v>0</v>
      </c>
      <c r="L27" s="327"/>
      <c r="M27" s="327"/>
      <c r="N27" s="326">
        <v>1074.9069999999999</v>
      </c>
      <c r="O27" s="327"/>
      <c r="P27" s="38"/>
      <c r="Q27" s="5"/>
      <c r="R27" s="5"/>
    </row>
    <row r="28" spans="1:18" s="3" customFormat="1" ht="21" customHeight="1">
      <c r="A28" s="43" t="s">
        <v>178</v>
      </c>
      <c r="B28" s="45" t="s">
        <v>176</v>
      </c>
      <c r="C28" s="326">
        <f t="shared" si="3"/>
        <v>11758.449999999999</v>
      </c>
      <c r="D28" s="327">
        <v>0</v>
      </c>
      <c r="E28" s="327">
        <v>30</v>
      </c>
      <c r="F28" s="327"/>
      <c r="G28" s="327"/>
      <c r="H28" s="327"/>
      <c r="I28" s="327"/>
      <c r="J28" s="327"/>
      <c r="K28" s="328">
        <f>9273.72+725</f>
        <v>9998.7199999999993</v>
      </c>
      <c r="L28" s="327">
        <v>4282.1000000000004</v>
      </c>
      <c r="M28" s="327"/>
      <c r="N28" s="326">
        <v>1729.73</v>
      </c>
      <c r="O28" s="327"/>
      <c r="P28" s="38"/>
      <c r="Q28" s="5"/>
      <c r="R28" s="5"/>
    </row>
    <row r="29" spans="1:18" s="3" customFormat="1" ht="34.5" customHeight="1">
      <c r="A29" s="43" t="s">
        <v>180</v>
      </c>
      <c r="B29" s="45" t="s">
        <v>320</v>
      </c>
      <c r="C29" s="326">
        <f t="shared" si="3"/>
        <v>6347.64</v>
      </c>
      <c r="D29" s="327">
        <v>0</v>
      </c>
      <c r="E29" s="327"/>
      <c r="F29" s="327"/>
      <c r="G29" s="327"/>
      <c r="H29" s="327"/>
      <c r="I29" s="327"/>
      <c r="J29" s="327"/>
      <c r="K29" s="328">
        <f>4135+350</f>
        <v>4485</v>
      </c>
      <c r="L29" s="327"/>
      <c r="M29" s="327">
        <v>2453</v>
      </c>
      <c r="N29" s="326">
        <v>1862.64</v>
      </c>
      <c r="O29" s="327"/>
      <c r="P29" s="38"/>
      <c r="Q29" s="5"/>
      <c r="R29" s="5"/>
    </row>
    <row r="30" spans="1:18" s="3" customFormat="1" ht="21" customHeight="1">
      <c r="A30" s="43" t="s">
        <v>182</v>
      </c>
      <c r="B30" s="45" t="s">
        <v>179</v>
      </c>
      <c r="C30" s="326">
        <f t="shared" si="3"/>
        <v>22924.720000000001</v>
      </c>
      <c r="D30" s="327">
        <v>21280</v>
      </c>
      <c r="E30" s="327"/>
      <c r="F30" s="327"/>
      <c r="G30" s="327"/>
      <c r="H30" s="327"/>
      <c r="I30" s="327"/>
      <c r="J30" s="327"/>
      <c r="K30" s="328">
        <v>0</v>
      </c>
      <c r="L30" s="327"/>
      <c r="M30" s="327"/>
      <c r="N30" s="326">
        <v>1644.7199999999998</v>
      </c>
      <c r="O30" s="327"/>
      <c r="P30" s="38"/>
      <c r="Q30" s="5"/>
      <c r="R30" s="5"/>
    </row>
    <row r="31" spans="1:18" s="16" customFormat="1" ht="21" customHeight="1">
      <c r="A31" s="41">
        <v>3</v>
      </c>
      <c r="B31" s="42" t="s">
        <v>184</v>
      </c>
      <c r="C31" s="329">
        <f>C32+C33</f>
        <v>629.5</v>
      </c>
      <c r="D31" s="329">
        <f t="shared" ref="D31:O31" si="5">D32+D33</f>
        <v>0</v>
      </c>
      <c r="E31" s="329">
        <f t="shared" si="5"/>
        <v>0</v>
      </c>
      <c r="F31" s="329">
        <f t="shared" si="5"/>
        <v>0</v>
      </c>
      <c r="G31" s="329">
        <f t="shared" si="5"/>
        <v>0</v>
      </c>
      <c r="H31" s="329">
        <f t="shared" si="5"/>
        <v>0</v>
      </c>
      <c r="I31" s="329">
        <f t="shared" si="5"/>
        <v>0</v>
      </c>
      <c r="J31" s="329">
        <f t="shared" si="5"/>
        <v>0</v>
      </c>
      <c r="K31" s="330">
        <f t="shared" si="5"/>
        <v>0</v>
      </c>
      <c r="L31" s="329">
        <f t="shared" si="5"/>
        <v>0</v>
      </c>
      <c r="M31" s="329">
        <f t="shared" si="5"/>
        <v>0</v>
      </c>
      <c r="N31" s="329">
        <f t="shared" si="5"/>
        <v>629.5</v>
      </c>
      <c r="O31" s="329">
        <f t="shared" si="5"/>
        <v>0</v>
      </c>
      <c r="P31" s="38"/>
      <c r="Q31" s="5"/>
      <c r="R31" s="5"/>
    </row>
    <row r="32" spans="1:18" s="3" customFormat="1" ht="21" customHeight="1">
      <c r="A32" s="43" t="s">
        <v>185</v>
      </c>
      <c r="B32" s="44" t="s">
        <v>373</v>
      </c>
      <c r="C32" s="326">
        <f t="shared" si="3"/>
        <v>223.31</v>
      </c>
      <c r="D32" s="327"/>
      <c r="E32" s="327"/>
      <c r="F32" s="327"/>
      <c r="G32" s="327"/>
      <c r="H32" s="327"/>
      <c r="I32" s="327"/>
      <c r="J32" s="327"/>
      <c r="K32" s="328"/>
      <c r="L32" s="327"/>
      <c r="M32" s="327"/>
      <c r="N32" s="326">
        <v>223.31</v>
      </c>
      <c r="O32" s="327"/>
      <c r="P32" s="38"/>
      <c r="Q32" s="5"/>
      <c r="R32" s="5"/>
    </row>
    <row r="33" spans="1:18" s="3" customFormat="1" ht="21" customHeight="1">
      <c r="A33" s="43" t="s">
        <v>186</v>
      </c>
      <c r="B33" s="44" t="s">
        <v>190</v>
      </c>
      <c r="C33" s="326">
        <f t="shared" si="3"/>
        <v>406.19</v>
      </c>
      <c r="D33" s="327"/>
      <c r="E33" s="327"/>
      <c r="F33" s="327"/>
      <c r="G33" s="327"/>
      <c r="H33" s="327"/>
      <c r="I33" s="327"/>
      <c r="J33" s="327"/>
      <c r="K33" s="328"/>
      <c r="L33" s="327"/>
      <c r="M33" s="327"/>
      <c r="N33" s="326">
        <v>406.19</v>
      </c>
      <c r="O33" s="327"/>
      <c r="P33" s="38"/>
      <c r="Q33" s="5"/>
      <c r="R33" s="5"/>
    </row>
    <row r="34" spans="1:18" s="3" customFormat="1" ht="21" customHeight="1">
      <c r="A34" s="41" t="s">
        <v>11</v>
      </c>
      <c r="B34" s="47" t="s">
        <v>187</v>
      </c>
      <c r="C34" s="329">
        <f>SUM(C35:C42)</f>
        <v>457609.01200000005</v>
      </c>
      <c r="D34" s="329">
        <f t="shared" ref="D34:O34" si="6">SUM(D35:D42)</f>
        <v>389141.30200000003</v>
      </c>
      <c r="E34" s="329">
        <f t="shared" si="6"/>
        <v>0</v>
      </c>
      <c r="F34" s="329">
        <f t="shared" si="6"/>
        <v>33412.39</v>
      </c>
      <c r="G34" s="329">
        <f t="shared" si="6"/>
        <v>966.74</v>
      </c>
      <c r="H34" s="329">
        <f t="shared" si="6"/>
        <v>1417.8500000000001</v>
      </c>
      <c r="I34" s="329">
        <f t="shared" si="6"/>
        <v>2258.48</v>
      </c>
      <c r="J34" s="329">
        <f t="shared" si="6"/>
        <v>0</v>
      </c>
      <c r="K34" s="330">
        <f t="shared" si="6"/>
        <v>25698.38</v>
      </c>
      <c r="L34" s="329">
        <f t="shared" si="6"/>
        <v>0</v>
      </c>
      <c r="M34" s="329">
        <f t="shared" si="6"/>
        <v>845</v>
      </c>
      <c r="N34" s="329">
        <f t="shared" si="6"/>
        <v>0</v>
      </c>
      <c r="O34" s="329">
        <f t="shared" si="6"/>
        <v>0</v>
      </c>
      <c r="P34" s="38"/>
      <c r="Q34" s="5"/>
      <c r="R34" s="5"/>
    </row>
    <row r="35" spans="1:18" s="3" customFormat="1" ht="21" customHeight="1">
      <c r="A35" s="43">
        <v>1</v>
      </c>
      <c r="B35" s="44" t="s">
        <v>188</v>
      </c>
      <c r="C35" s="326">
        <f t="shared" si="3"/>
        <v>33412.39</v>
      </c>
      <c r="D35" s="327"/>
      <c r="E35" s="327"/>
      <c r="F35" s="326">
        <v>33412.39</v>
      </c>
      <c r="G35" s="327"/>
      <c r="H35" s="327"/>
      <c r="I35" s="327"/>
      <c r="J35" s="327"/>
      <c r="K35" s="328"/>
      <c r="L35" s="327"/>
      <c r="M35" s="327"/>
      <c r="N35" s="326"/>
      <c r="O35" s="327"/>
      <c r="P35" s="38"/>
      <c r="Q35" s="5"/>
      <c r="R35" s="5"/>
    </row>
    <row r="36" spans="1:18" s="3" customFormat="1" ht="33.75" customHeight="1">
      <c r="A36" s="43">
        <v>2</v>
      </c>
      <c r="B36" s="46" t="s">
        <v>189</v>
      </c>
      <c r="C36" s="326">
        <v>1325.0299999999997</v>
      </c>
      <c r="D36" s="327"/>
      <c r="E36" s="327"/>
      <c r="F36" s="327"/>
      <c r="G36" s="327"/>
      <c r="H36" s="327"/>
      <c r="I36" s="327"/>
      <c r="J36" s="327"/>
      <c r="K36" s="331"/>
      <c r="L36" s="327"/>
      <c r="M36" s="327"/>
      <c r="N36" s="326"/>
      <c r="O36" s="327"/>
      <c r="P36" s="38"/>
      <c r="Q36" s="5"/>
      <c r="R36" s="5"/>
    </row>
    <row r="37" spans="1:18" s="3" customFormat="1" ht="21" customHeight="1">
      <c r="A37" s="43">
        <v>3</v>
      </c>
      <c r="B37" s="44" t="s">
        <v>374</v>
      </c>
      <c r="C37" s="326">
        <f>D37+E37+F37+G37+H37+I37+J37+K37+N37+O37+2083.79</f>
        <v>2928.79</v>
      </c>
      <c r="D37" s="327"/>
      <c r="E37" s="327"/>
      <c r="F37" s="327"/>
      <c r="G37" s="327"/>
      <c r="H37" s="327"/>
      <c r="I37" s="327"/>
      <c r="J37" s="327"/>
      <c r="K37" s="331">
        <f>845</f>
        <v>845</v>
      </c>
      <c r="L37" s="327"/>
      <c r="M37" s="327">
        <v>845</v>
      </c>
      <c r="N37" s="326"/>
      <c r="O37" s="327"/>
      <c r="P37" s="38"/>
      <c r="Q37" s="5"/>
      <c r="R37" s="5"/>
    </row>
    <row r="38" spans="1:18" s="3" customFormat="1" ht="21" customHeight="1">
      <c r="A38" s="43">
        <v>4</v>
      </c>
      <c r="B38" s="44" t="s">
        <v>375</v>
      </c>
      <c r="C38" s="326">
        <f t="shared" si="3"/>
        <v>4643.07</v>
      </c>
      <c r="D38" s="327"/>
      <c r="E38" s="327"/>
      <c r="F38" s="327"/>
      <c r="G38" s="326">
        <v>966.74</v>
      </c>
      <c r="H38" s="327">
        <v>1417.8500000000001</v>
      </c>
      <c r="I38" s="327">
        <v>2258.48</v>
      </c>
      <c r="J38" s="327"/>
      <c r="K38" s="328"/>
      <c r="L38" s="327"/>
      <c r="M38" s="327"/>
      <c r="N38" s="326"/>
      <c r="O38" s="327"/>
      <c r="P38" s="38"/>
      <c r="Q38" s="5"/>
      <c r="R38" s="5"/>
    </row>
    <row r="39" spans="1:18" s="3" customFormat="1" ht="21.75" customHeight="1">
      <c r="A39" s="43">
        <v>5</v>
      </c>
      <c r="B39" s="44" t="s">
        <v>242</v>
      </c>
      <c r="C39" s="326">
        <f t="shared" si="3"/>
        <v>3518.7129999999997</v>
      </c>
      <c r="D39" s="326">
        <v>3518.7129999999997</v>
      </c>
      <c r="E39" s="327"/>
      <c r="F39" s="327"/>
      <c r="G39" s="327"/>
      <c r="H39" s="327"/>
      <c r="I39" s="327"/>
      <c r="J39" s="327"/>
      <c r="K39" s="328"/>
      <c r="L39" s="327"/>
      <c r="M39" s="327"/>
      <c r="N39" s="326"/>
      <c r="O39" s="327"/>
      <c r="P39" s="38"/>
      <c r="Q39" s="5"/>
      <c r="R39" s="5"/>
    </row>
    <row r="40" spans="1:18" s="3" customFormat="1" ht="21.75" customHeight="1">
      <c r="A40" s="43">
        <v>6</v>
      </c>
      <c r="B40" s="44" t="s">
        <v>376</v>
      </c>
      <c r="C40" s="326">
        <v>1305.0500000000002</v>
      </c>
      <c r="D40" s="327"/>
      <c r="E40" s="327"/>
      <c r="F40" s="327"/>
      <c r="G40" s="327"/>
      <c r="H40" s="327"/>
      <c r="I40" s="327"/>
      <c r="J40" s="327"/>
      <c r="K40" s="331"/>
      <c r="L40" s="327"/>
      <c r="M40" s="327"/>
      <c r="N40" s="326"/>
      <c r="O40" s="327"/>
      <c r="P40" s="38"/>
      <c r="Q40" s="5"/>
      <c r="R40" s="5"/>
    </row>
    <row r="41" spans="1:18" s="3" customFormat="1" ht="21.75" customHeight="1">
      <c r="A41" s="43">
        <v>7</v>
      </c>
      <c r="B41" s="44" t="s">
        <v>291</v>
      </c>
      <c r="C41" s="326">
        <f t="shared" si="3"/>
        <v>24853.38</v>
      </c>
      <c r="D41" s="327"/>
      <c r="E41" s="327"/>
      <c r="F41" s="327"/>
      <c r="G41" s="327"/>
      <c r="H41" s="327"/>
      <c r="I41" s="327"/>
      <c r="J41" s="327"/>
      <c r="K41" s="328">
        <f>5853.38+19000</f>
        <v>24853.38</v>
      </c>
      <c r="L41" s="327"/>
      <c r="M41" s="327"/>
      <c r="N41" s="326"/>
      <c r="O41" s="327"/>
      <c r="P41" s="38"/>
      <c r="Q41" s="5"/>
      <c r="R41" s="5"/>
    </row>
    <row r="42" spans="1:18" s="3" customFormat="1" ht="21.75" customHeight="1">
      <c r="A42" s="43">
        <v>8</v>
      </c>
      <c r="B42" s="44" t="s">
        <v>249</v>
      </c>
      <c r="C42" s="326">
        <f t="shared" si="3"/>
        <v>385622.58900000004</v>
      </c>
      <c r="D42" s="326">
        <v>385622.58900000004</v>
      </c>
      <c r="E42" s="327"/>
      <c r="F42" s="327"/>
      <c r="G42" s="327"/>
      <c r="H42" s="327"/>
      <c r="I42" s="327"/>
      <c r="J42" s="327"/>
      <c r="K42" s="328"/>
      <c r="L42" s="327"/>
      <c r="M42" s="327"/>
      <c r="N42" s="326"/>
      <c r="O42" s="327"/>
      <c r="P42" s="38"/>
      <c r="Q42" s="5"/>
      <c r="R42" s="5"/>
    </row>
    <row r="43" spans="1:18" s="3" customFormat="1" ht="21.75" customHeight="1">
      <c r="A43" s="41" t="s">
        <v>15</v>
      </c>
      <c r="B43" s="47" t="s">
        <v>192</v>
      </c>
      <c r="C43" s="329">
        <f>C44+C45</f>
        <v>3349.1019999999999</v>
      </c>
      <c r="D43" s="329">
        <f t="shared" ref="D43:O43" si="7">D44+D45</f>
        <v>0</v>
      </c>
      <c r="E43" s="329">
        <f t="shared" si="7"/>
        <v>0</v>
      </c>
      <c r="F43" s="329">
        <f t="shared" si="7"/>
        <v>0</v>
      </c>
      <c r="G43" s="329">
        <f t="shared" si="7"/>
        <v>0</v>
      </c>
      <c r="H43" s="329">
        <f t="shared" si="7"/>
        <v>0</v>
      </c>
      <c r="I43" s="329">
        <f t="shared" si="7"/>
        <v>0</v>
      </c>
      <c r="J43" s="329">
        <f t="shared" si="7"/>
        <v>0</v>
      </c>
      <c r="K43" s="330">
        <f t="shared" si="7"/>
        <v>0</v>
      </c>
      <c r="L43" s="329">
        <f t="shared" si="7"/>
        <v>0</v>
      </c>
      <c r="M43" s="329">
        <f t="shared" si="7"/>
        <v>0</v>
      </c>
      <c r="N43" s="329">
        <f t="shared" si="7"/>
        <v>0</v>
      </c>
      <c r="O43" s="329">
        <f t="shared" si="7"/>
        <v>0</v>
      </c>
      <c r="P43" s="38"/>
      <c r="Q43" s="5"/>
      <c r="R43" s="5"/>
    </row>
    <row r="44" spans="1:18" s="3" customFormat="1" ht="21.75" customHeight="1">
      <c r="A44" s="43">
        <v>1</v>
      </c>
      <c r="B44" s="44" t="s">
        <v>193</v>
      </c>
      <c r="C44" s="326">
        <v>1084.45</v>
      </c>
      <c r="D44" s="327"/>
      <c r="E44" s="327"/>
      <c r="F44" s="327"/>
      <c r="G44" s="327"/>
      <c r="H44" s="327"/>
      <c r="I44" s="327"/>
      <c r="J44" s="327"/>
      <c r="K44" s="328"/>
      <c r="L44" s="327"/>
      <c r="M44" s="327"/>
      <c r="N44" s="326"/>
      <c r="O44" s="327"/>
      <c r="P44" s="38"/>
      <c r="Q44" s="5"/>
      <c r="R44" s="5"/>
    </row>
    <row r="45" spans="1:18" s="3" customFormat="1" ht="21.75" customHeight="1">
      <c r="A45" s="43">
        <v>2</v>
      </c>
      <c r="B45" s="44" t="s">
        <v>194</v>
      </c>
      <c r="C45" s="326">
        <v>2264.6519999999996</v>
      </c>
      <c r="D45" s="327"/>
      <c r="E45" s="327"/>
      <c r="F45" s="327"/>
      <c r="G45" s="327"/>
      <c r="H45" s="327"/>
      <c r="I45" s="327"/>
      <c r="J45" s="327"/>
      <c r="K45" s="328"/>
      <c r="L45" s="327"/>
      <c r="M45" s="327"/>
      <c r="N45" s="326"/>
      <c r="O45" s="327"/>
    </row>
    <row r="46" spans="1:18" s="70" customFormat="1" ht="21.75" customHeight="1">
      <c r="A46" s="74" t="s">
        <v>17</v>
      </c>
      <c r="B46" s="73" t="s">
        <v>195</v>
      </c>
      <c r="C46" s="332">
        <f>D46+E46+F46+G46+H46+I46+J46+K46+N46+O46+10273.48</f>
        <v>22325.27</v>
      </c>
      <c r="D46" s="333">
        <v>5802.4700000000021</v>
      </c>
      <c r="E46" s="333"/>
      <c r="F46" s="333"/>
      <c r="G46" s="333"/>
      <c r="H46" s="333">
        <v>80</v>
      </c>
      <c r="I46" s="333"/>
      <c r="J46" s="333"/>
      <c r="K46" s="333">
        <f>169.32+4000</f>
        <v>4169.32</v>
      </c>
      <c r="L46" s="333">
        <v>13.32</v>
      </c>
      <c r="M46" s="333"/>
      <c r="N46" s="334">
        <v>2000</v>
      </c>
      <c r="O46" s="333"/>
    </row>
    <row r="47" spans="1:18" s="3" customFormat="1">
      <c r="A47" s="48"/>
      <c r="C47" s="71"/>
    </row>
    <row r="48" spans="1:1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sheetData>
  <mergeCells count="17">
    <mergeCell ref="N7:N8"/>
    <mergeCell ref="A4:O4"/>
    <mergeCell ref="I7:I8"/>
    <mergeCell ref="H7:H8"/>
    <mergeCell ref="A3:O3"/>
    <mergeCell ref="A6:A8"/>
    <mergeCell ref="B6:B8"/>
    <mergeCell ref="C6:C8"/>
    <mergeCell ref="D6:O6"/>
    <mergeCell ref="D7:D8"/>
    <mergeCell ref="E7:E8"/>
    <mergeCell ref="F7:F8"/>
    <mergeCell ref="G7:G8"/>
    <mergeCell ref="O7:O8"/>
    <mergeCell ref="J7:J8"/>
    <mergeCell ref="K7:K8"/>
    <mergeCell ref="L7:M7"/>
  </mergeCells>
  <phoneticPr fontId="2" type="noConversion"/>
  <printOptions horizontalCentered="1"/>
  <pageMargins left="0.51181102362204722" right="0.19685039370078741" top="0.74803149606299213" bottom="0.51181102362204722" header="0.19685039370078741" footer="0.19685039370078741"/>
  <pageSetup paperSize="9" scale="70" firstPageNumber="10" orientation="landscape" useFirstPageNumber="1"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topLeftCell="A2" zoomScaleNormal="100" workbookViewId="0">
      <selection activeCell="E15" sqref="E15"/>
    </sheetView>
  </sheetViews>
  <sheetFormatPr defaultRowHeight="15.75"/>
  <cols>
    <col min="1" max="1" width="4.28515625" style="33" customWidth="1"/>
    <col min="2" max="2" width="13.85546875" style="5" customWidth="1"/>
    <col min="3" max="3" width="13.28515625" style="5" customWidth="1"/>
    <col min="4" max="4" width="13.5703125" style="5" customWidth="1"/>
    <col min="5" max="5" width="13.85546875" style="5" customWidth="1"/>
    <col min="6" max="6" width="12.7109375" style="5" customWidth="1"/>
    <col min="7" max="7" width="14.5703125" style="5" customWidth="1"/>
    <col min="8" max="9" width="7.5703125" style="5" customWidth="1"/>
    <col min="10" max="10" width="14.28515625" style="5" customWidth="1"/>
    <col min="11" max="11" width="14.7109375" style="5" customWidth="1"/>
    <col min="12" max="16384" width="9.140625" style="5"/>
  </cols>
  <sheetData>
    <row r="1" spans="1:25">
      <c r="A1" s="31" t="s">
        <v>151</v>
      </c>
      <c r="J1" s="57" t="s">
        <v>270</v>
      </c>
    </row>
    <row r="2" spans="1:25">
      <c r="A2" s="32"/>
      <c r="J2" s="83" t="str">
        <f>'88'!O2</f>
        <v>(Thông tư 343/2016/TT-BTC)</v>
      </c>
    </row>
    <row r="3" spans="1:25" ht="30.75" customHeight="1">
      <c r="A3" s="257" t="s">
        <v>369</v>
      </c>
      <c r="B3" s="257"/>
      <c r="C3" s="257"/>
      <c r="D3" s="257"/>
      <c r="E3" s="257"/>
      <c r="F3" s="257"/>
      <c r="G3" s="257"/>
      <c r="H3" s="257"/>
      <c r="I3" s="257"/>
      <c r="J3" s="257"/>
    </row>
    <row r="4" spans="1:25">
      <c r="A4" s="261" t="str">
        <f>'88'!A4:O4</f>
        <v>(Kèm theo Quyết định số         /QĐ-UBND ngày   tháng 01 năm 2025 của UBND huyện Bắc Sơn)</v>
      </c>
      <c r="B4" s="261"/>
      <c r="C4" s="261"/>
      <c r="D4" s="261"/>
      <c r="E4" s="261"/>
      <c r="F4" s="261"/>
      <c r="G4" s="261"/>
      <c r="H4" s="261"/>
      <c r="I4" s="261"/>
      <c r="J4" s="261"/>
    </row>
    <row r="5" spans="1:25">
      <c r="J5" s="6" t="s">
        <v>0</v>
      </c>
    </row>
    <row r="6" spans="1:25" s="8" customFormat="1" ht="33.75" customHeight="1">
      <c r="A6" s="269" t="s">
        <v>125</v>
      </c>
      <c r="B6" s="269" t="s">
        <v>126</v>
      </c>
      <c r="C6" s="269" t="s">
        <v>127</v>
      </c>
      <c r="D6" s="269" t="s">
        <v>128</v>
      </c>
      <c r="E6" s="269"/>
      <c r="F6" s="269"/>
      <c r="G6" s="269" t="s">
        <v>129</v>
      </c>
      <c r="H6" s="269" t="s">
        <v>214</v>
      </c>
      <c r="I6" s="269" t="s">
        <v>18</v>
      </c>
      <c r="J6" s="269" t="s">
        <v>130</v>
      </c>
    </row>
    <row r="7" spans="1:25" s="8" customFormat="1">
      <c r="A7" s="269"/>
      <c r="B7" s="269"/>
      <c r="C7" s="269"/>
      <c r="D7" s="269" t="s">
        <v>131</v>
      </c>
      <c r="E7" s="270" t="s">
        <v>64</v>
      </c>
      <c r="F7" s="270"/>
      <c r="G7" s="269"/>
      <c r="H7" s="269"/>
      <c r="I7" s="269"/>
      <c r="J7" s="269"/>
    </row>
    <row r="8" spans="1:25" s="8" customFormat="1" ht="90.75" customHeight="1">
      <c r="A8" s="269"/>
      <c r="B8" s="269"/>
      <c r="C8" s="269"/>
      <c r="D8" s="269"/>
      <c r="E8" s="49" t="s">
        <v>132</v>
      </c>
      <c r="F8" s="49" t="s">
        <v>133</v>
      </c>
      <c r="G8" s="269"/>
      <c r="H8" s="269"/>
      <c r="I8" s="269"/>
      <c r="J8" s="269"/>
    </row>
    <row r="9" spans="1:25" ht="20.25" customHeight="1">
      <c r="A9" s="50" t="s">
        <v>3</v>
      </c>
      <c r="B9" s="50" t="s">
        <v>4</v>
      </c>
      <c r="C9" s="50">
        <v>1</v>
      </c>
      <c r="D9" s="50">
        <v>2</v>
      </c>
      <c r="E9" s="50">
        <v>3</v>
      </c>
      <c r="F9" s="50">
        <v>4</v>
      </c>
      <c r="G9" s="50">
        <v>5</v>
      </c>
      <c r="H9" s="50">
        <v>6</v>
      </c>
      <c r="I9" s="50">
        <v>7</v>
      </c>
      <c r="J9" s="50">
        <v>8</v>
      </c>
    </row>
    <row r="10" spans="1:25" s="35" customFormat="1" ht="30" customHeight="1">
      <c r="A10" s="34"/>
      <c r="B10" s="34" t="s">
        <v>110</v>
      </c>
      <c r="C10" s="335">
        <f>SUM(C11:C28)</f>
        <v>7810</v>
      </c>
      <c r="D10" s="335">
        <f>SUM(D11:D28)</f>
        <v>5729</v>
      </c>
      <c r="E10" s="335">
        <f t="shared" ref="E10:J10" si="0">SUM(E11:E28)</f>
        <v>5729</v>
      </c>
      <c r="F10" s="335">
        <f t="shared" si="0"/>
        <v>0</v>
      </c>
      <c r="G10" s="335">
        <f t="shared" si="0"/>
        <v>132987.27799999999</v>
      </c>
      <c r="H10" s="335">
        <f t="shared" si="0"/>
        <v>0</v>
      </c>
      <c r="I10" s="335">
        <f t="shared" si="0"/>
        <v>0</v>
      </c>
      <c r="J10" s="335">
        <f t="shared" si="0"/>
        <v>138716.27799999999</v>
      </c>
      <c r="K10" s="72"/>
    </row>
    <row r="11" spans="1:25" s="53" customFormat="1" ht="30" customHeight="1">
      <c r="A11" s="51">
        <v>1</v>
      </c>
      <c r="B11" s="52" t="s">
        <v>215</v>
      </c>
      <c r="C11" s="336">
        <v>4090</v>
      </c>
      <c r="D11" s="337">
        <f>E11+F11</f>
        <v>2984</v>
      </c>
      <c r="E11" s="336">
        <v>2984</v>
      </c>
      <c r="F11" s="338"/>
      <c r="G11" s="336">
        <v>5622.4549999999999</v>
      </c>
      <c r="H11" s="338"/>
      <c r="I11" s="338"/>
      <c r="J11" s="339">
        <v>8606.4549999999999</v>
      </c>
      <c r="K11" s="72"/>
      <c r="L11" s="72"/>
      <c r="M11" s="72"/>
      <c r="N11" s="72"/>
      <c r="O11" s="72"/>
      <c r="P11" s="72"/>
      <c r="Q11" s="72"/>
      <c r="R11" s="72"/>
      <c r="S11" s="72"/>
      <c r="T11" s="72"/>
      <c r="U11" s="72"/>
      <c r="V11" s="72"/>
      <c r="W11" s="72"/>
      <c r="X11" s="72"/>
      <c r="Y11" s="72"/>
    </row>
    <row r="12" spans="1:25" s="53" customFormat="1" ht="30" customHeight="1">
      <c r="A12" s="51">
        <v>2</v>
      </c>
      <c r="B12" s="52" t="s">
        <v>208</v>
      </c>
      <c r="C12" s="336">
        <v>600</v>
      </c>
      <c r="D12" s="337">
        <f t="shared" ref="D12:D28" si="1">E12+F12</f>
        <v>435</v>
      </c>
      <c r="E12" s="336">
        <v>435</v>
      </c>
      <c r="F12" s="338"/>
      <c r="G12" s="336">
        <v>7875.4040000000005</v>
      </c>
      <c r="H12" s="338"/>
      <c r="I12" s="338"/>
      <c r="J12" s="336">
        <v>8310.4040000000005</v>
      </c>
      <c r="K12" s="72"/>
      <c r="L12" s="72"/>
      <c r="M12" s="72"/>
      <c r="N12" s="72"/>
      <c r="O12" s="72"/>
      <c r="P12" s="72"/>
      <c r="Q12" s="72"/>
      <c r="R12" s="72"/>
      <c r="S12" s="72"/>
      <c r="T12" s="72"/>
      <c r="U12" s="72"/>
      <c r="V12" s="72"/>
      <c r="W12" s="72"/>
      <c r="X12" s="72"/>
    </row>
    <row r="13" spans="1:25" s="53" customFormat="1" ht="30" customHeight="1">
      <c r="A13" s="51">
        <v>3</v>
      </c>
      <c r="B13" s="52" t="s">
        <v>209</v>
      </c>
      <c r="C13" s="336">
        <v>125</v>
      </c>
      <c r="D13" s="337">
        <f t="shared" si="1"/>
        <v>101</v>
      </c>
      <c r="E13" s="336">
        <v>101</v>
      </c>
      <c r="F13" s="338"/>
      <c r="G13" s="336">
        <v>7202.8630000000003</v>
      </c>
      <c r="H13" s="338"/>
      <c r="I13" s="338"/>
      <c r="J13" s="336">
        <v>7303.8630000000003</v>
      </c>
      <c r="K13" s="72"/>
    </row>
    <row r="14" spans="1:25" s="53" customFormat="1" ht="30" customHeight="1">
      <c r="A14" s="51">
        <v>4</v>
      </c>
      <c r="B14" s="52" t="s">
        <v>203</v>
      </c>
      <c r="C14" s="336">
        <v>220</v>
      </c>
      <c r="D14" s="337">
        <f t="shared" si="1"/>
        <v>180</v>
      </c>
      <c r="E14" s="336">
        <v>180</v>
      </c>
      <c r="F14" s="338"/>
      <c r="G14" s="336">
        <v>6871.4110000000001</v>
      </c>
      <c r="H14" s="338"/>
      <c r="I14" s="338"/>
      <c r="J14" s="336">
        <v>7051.4110000000001</v>
      </c>
      <c r="K14" s="72"/>
    </row>
    <row r="15" spans="1:25" s="53" customFormat="1" ht="30" customHeight="1">
      <c r="A15" s="51">
        <v>5</v>
      </c>
      <c r="B15" s="52" t="s">
        <v>216</v>
      </c>
      <c r="C15" s="336">
        <v>70</v>
      </c>
      <c r="D15" s="337">
        <f t="shared" si="1"/>
        <v>55</v>
      </c>
      <c r="E15" s="336">
        <v>55</v>
      </c>
      <c r="F15" s="338"/>
      <c r="G15" s="336">
        <v>6568.0929999999998</v>
      </c>
      <c r="H15" s="338"/>
      <c r="I15" s="338"/>
      <c r="J15" s="336">
        <v>6623.0929999999998</v>
      </c>
      <c r="K15" s="72"/>
    </row>
    <row r="16" spans="1:25" s="53" customFormat="1" ht="30" customHeight="1">
      <c r="A16" s="51">
        <v>6</v>
      </c>
      <c r="B16" s="52" t="s">
        <v>204</v>
      </c>
      <c r="C16" s="336">
        <v>190</v>
      </c>
      <c r="D16" s="337">
        <f t="shared" si="1"/>
        <v>132</v>
      </c>
      <c r="E16" s="336">
        <v>132</v>
      </c>
      <c r="F16" s="338"/>
      <c r="G16" s="336">
        <v>6352.9560000000001</v>
      </c>
      <c r="H16" s="338"/>
      <c r="I16" s="338"/>
      <c r="J16" s="336">
        <v>6484.9560000000001</v>
      </c>
      <c r="K16" s="72"/>
    </row>
    <row r="17" spans="1:11" s="53" customFormat="1" ht="30" customHeight="1">
      <c r="A17" s="51">
        <v>7</v>
      </c>
      <c r="B17" s="52" t="s">
        <v>207</v>
      </c>
      <c r="C17" s="336">
        <v>450</v>
      </c>
      <c r="D17" s="337">
        <f t="shared" si="1"/>
        <v>350</v>
      </c>
      <c r="E17" s="336">
        <v>350</v>
      </c>
      <c r="F17" s="338"/>
      <c r="G17" s="336">
        <v>6680.9279999999999</v>
      </c>
      <c r="H17" s="338"/>
      <c r="I17" s="338"/>
      <c r="J17" s="336">
        <v>7030.9279999999999</v>
      </c>
      <c r="K17" s="72"/>
    </row>
    <row r="18" spans="1:11" s="53" customFormat="1" ht="30" customHeight="1">
      <c r="A18" s="51">
        <v>8</v>
      </c>
      <c r="B18" s="52" t="s">
        <v>206</v>
      </c>
      <c r="C18" s="336">
        <v>145</v>
      </c>
      <c r="D18" s="337">
        <f t="shared" si="1"/>
        <v>120</v>
      </c>
      <c r="E18" s="336">
        <v>120</v>
      </c>
      <c r="F18" s="338"/>
      <c r="G18" s="336">
        <v>8941.3330000000005</v>
      </c>
      <c r="H18" s="338"/>
      <c r="I18" s="338"/>
      <c r="J18" s="336">
        <v>9061.3330000000005</v>
      </c>
      <c r="K18" s="72"/>
    </row>
    <row r="19" spans="1:11" s="53" customFormat="1" ht="30" customHeight="1">
      <c r="A19" s="51">
        <v>9</v>
      </c>
      <c r="B19" s="52" t="s">
        <v>196</v>
      </c>
      <c r="C19" s="336">
        <v>430</v>
      </c>
      <c r="D19" s="337">
        <f t="shared" si="1"/>
        <v>270</v>
      </c>
      <c r="E19" s="336">
        <v>270</v>
      </c>
      <c r="F19" s="338"/>
      <c r="G19" s="336">
        <v>8033.7090000000007</v>
      </c>
      <c r="H19" s="338"/>
      <c r="I19" s="338"/>
      <c r="J19" s="336">
        <v>8303.7090000000007</v>
      </c>
      <c r="K19" s="72"/>
    </row>
    <row r="20" spans="1:11" s="53" customFormat="1" ht="30" customHeight="1">
      <c r="A20" s="51">
        <v>10</v>
      </c>
      <c r="B20" s="52" t="s">
        <v>243</v>
      </c>
      <c r="C20" s="336">
        <v>300</v>
      </c>
      <c r="D20" s="337">
        <f t="shared" si="1"/>
        <v>195</v>
      </c>
      <c r="E20" s="336">
        <v>195</v>
      </c>
      <c r="F20" s="338"/>
      <c r="G20" s="336">
        <v>8468.098</v>
      </c>
      <c r="H20" s="338"/>
      <c r="I20" s="338"/>
      <c r="J20" s="336">
        <v>8663.098</v>
      </c>
      <c r="K20" s="72"/>
    </row>
    <row r="21" spans="1:11" s="53" customFormat="1" ht="30" customHeight="1">
      <c r="A21" s="51">
        <v>11</v>
      </c>
      <c r="B21" s="52" t="s">
        <v>197</v>
      </c>
      <c r="C21" s="336">
        <v>235</v>
      </c>
      <c r="D21" s="337">
        <f t="shared" si="1"/>
        <v>165</v>
      </c>
      <c r="E21" s="336">
        <v>165</v>
      </c>
      <c r="F21" s="338"/>
      <c r="G21" s="336">
        <v>7743.4579999999996</v>
      </c>
      <c r="H21" s="338"/>
      <c r="I21" s="338"/>
      <c r="J21" s="336">
        <v>7908.4579999999996</v>
      </c>
      <c r="K21" s="72"/>
    </row>
    <row r="22" spans="1:11" s="53" customFormat="1" ht="30" customHeight="1">
      <c r="A22" s="51">
        <v>12</v>
      </c>
      <c r="B22" s="52" t="s">
        <v>198</v>
      </c>
      <c r="C22" s="336">
        <v>135</v>
      </c>
      <c r="D22" s="337">
        <f t="shared" si="1"/>
        <v>111</v>
      </c>
      <c r="E22" s="336">
        <v>111</v>
      </c>
      <c r="F22" s="338"/>
      <c r="G22" s="336">
        <v>10545.117</v>
      </c>
      <c r="H22" s="338"/>
      <c r="I22" s="338"/>
      <c r="J22" s="336">
        <v>10656.117</v>
      </c>
      <c r="K22" s="72"/>
    </row>
    <row r="23" spans="1:11" s="53" customFormat="1" ht="30" customHeight="1">
      <c r="A23" s="51">
        <v>13</v>
      </c>
      <c r="B23" s="52" t="s">
        <v>199</v>
      </c>
      <c r="C23" s="336">
        <v>170</v>
      </c>
      <c r="D23" s="337">
        <f t="shared" si="1"/>
        <v>128</v>
      </c>
      <c r="E23" s="336">
        <v>128</v>
      </c>
      <c r="F23" s="338"/>
      <c r="G23" s="336">
        <v>7334.1840000000002</v>
      </c>
      <c r="H23" s="338"/>
      <c r="I23" s="338"/>
      <c r="J23" s="336">
        <v>7462.1840000000002</v>
      </c>
      <c r="K23" s="72"/>
    </row>
    <row r="24" spans="1:11" s="53" customFormat="1" ht="30" customHeight="1">
      <c r="A24" s="51">
        <v>14</v>
      </c>
      <c r="B24" s="52" t="s">
        <v>200</v>
      </c>
      <c r="C24" s="336">
        <v>80</v>
      </c>
      <c r="D24" s="337">
        <f t="shared" si="1"/>
        <v>65</v>
      </c>
      <c r="E24" s="336">
        <v>65</v>
      </c>
      <c r="F24" s="338"/>
      <c r="G24" s="336">
        <v>6280.0510000000004</v>
      </c>
      <c r="H24" s="338"/>
      <c r="I24" s="338"/>
      <c r="J24" s="336">
        <v>6345.0510000000004</v>
      </c>
      <c r="K24" s="72"/>
    </row>
    <row r="25" spans="1:11" s="53" customFormat="1" ht="30" customHeight="1">
      <c r="A25" s="51">
        <v>15</v>
      </c>
      <c r="B25" s="52" t="s">
        <v>201</v>
      </c>
      <c r="C25" s="336">
        <v>95</v>
      </c>
      <c r="D25" s="337">
        <f t="shared" si="1"/>
        <v>77</v>
      </c>
      <c r="E25" s="336">
        <v>77</v>
      </c>
      <c r="F25" s="338"/>
      <c r="G25" s="336">
        <v>6490.9960000000001</v>
      </c>
      <c r="H25" s="338"/>
      <c r="I25" s="338"/>
      <c r="J25" s="336">
        <v>6567.9960000000001</v>
      </c>
      <c r="K25" s="72"/>
    </row>
    <row r="26" spans="1:11" s="53" customFormat="1" ht="30" customHeight="1">
      <c r="A26" s="51">
        <v>16</v>
      </c>
      <c r="B26" s="52" t="s">
        <v>202</v>
      </c>
      <c r="C26" s="336">
        <v>130</v>
      </c>
      <c r="D26" s="337">
        <f t="shared" si="1"/>
        <v>92</v>
      </c>
      <c r="E26" s="336">
        <v>92</v>
      </c>
      <c r="F26" s="338"/>
      <c r="G26" s="336">
        <v>7117.049</v>
      </c>
      <c r="H26" s="338"/>
      <c r="I26" s="338"/>
      <c r="J26" s="336">
        <v>7209.049</v>
      </c>
      <c r="K26" s="72"/>
    </row>
    <row r="27" spans="1:11" s="53" customFormat="1" ht="30" customHeight="1">
      <c r="A27" s="51">
        <v>17</v>
      </c>
      <c r="B27" s="52" t="s">
        <v>217</v>
      </c>
      <c r="C27" s="336">
        <v>240</v>
      </c>
      <c r="D27" s="337">
        <f t="shared" si="1"/>
        <v>183</v>
      </c>
      <c r="E27" s="336">
        <v>183</v>
      </c>
      <c r="F27" s="338"/>
      <c r="G27" s="336">
        <v>8270.8160000000007</v>
      </c>
      <c r="H27" s="338"/>
      <c r="I27" s="338"/>
      <c r="J27" s="336">
        <v>8453.8160000000007</v>
      </c>
      <c r="K27" s="72"/>
    </row>
    <row r="28" spans="1:11" s="53" customFormat="1" ht="30" customHeight="1">
      <c r="A28" s="54">
        <v>18</v>
      </c>
      <c r="B28" s="55" t="s">
        <v>211</v>
      </c>
      <c r="C28" s="340">
        <v>105</v>
      </c>
      <c r="D28" s="341">
        <f t="shared" si="1"/>
        <v>86</v>
      </c>
      <c r="E28" s="340">
        <v>86</v>
      </c>
      <c r="F28" s="342"/>
      <c r="G28" s="340">
        <v>6588.357</v>
      </c>
      <c r="H28" s="342"/>
      <c r="I28" s="342"/>
      <c r="J28" s="343">
        <v>6674.357</v>
      </c>
      <c r="K28" s="72"/>
    </row>
  </sheetData>
  <mergeCells count="12">
    <mergeCell ref="A3:J3"/>
    <mergeCell ref="A6:A8"/>
    <mergeCell ref="B6:B8"/>
    <mergeCell ref="C6:C8"/>
    <mergeCell ref="D6:F6"/>
    <mergeCell ref="D7:D8"/>
    <mergeCell ref="E7:F7"/>
    <mergeCell ref="G6:G8"/>
    <mergeCell ref="H6:H8"/>
    <mergeCell ref="I6:I8"/>
    <mergeCell ref="A4:J4"/>
    <mergeCell ref="J6:J8"/>
  </mergeCells>
  <phoneticPr fontId="2" type="noConversion"/>
  <printOptions horizontalCentered="1"/>
  <pageMargins left="0.51181102362204722" right="0.19685039370078741" top="0.74803149606299213" bottom="0.51181102362204722" header="0.19685039370078741" footer="0.19685039370078741"/>
  <pageSetup paperSize="9" scale="80" firstPageNumber="12" orientation="portrait" useFirstPageNumber="1"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81</vt:lpstr>
      <vt:lpstr>82</vt:lpstr>
      <vt:lpstr>83</vt:lpstr>
      <vt:lpstr>84</vt:lpstr>
      <vt:lpstr>85</vt:lpstr>
      <vt:lpstr>86</vt:lpstr>
      <vt:lpstr>87</vt:lpstr>
      <vt:lpstr>88</vt:lpstr>
      <vt:lpstr>89</vt:lpstr>
      <vt:lpstr>90</vt:lpstr>
      <vt:lpstr>91</vt:lpstr>
      <vt:lpstr>92</vt:lpstr>
      <vt:lpstr>'81'!Print_Area</vt:lpstr>
      <vt:lpstr>'82'!Print_Area</vt:lpstr>
      <vt:lpstr>'83'!Print_Area</vt:lpstr>
      <vt:lpstr>'84'!Print_Area</vt:lpstr>
      <vt:lpstr>'85'!Print_Area</vt:lpstr>
      <vt:lpstr>'86'!Print_Area</vt:lpstr>
      <vt:lpstr>'88'!Print_Area</vt:lpstr>
      <vt:lpstr>'89'!Print_Area</vt:lpstr>
      <vt:lpstr>'91'!Print_Area</vt:lpstr>
      <vt:lpstr>'92'!Print_Area</vt:lpstr>
      <vt:lpstr>'81'!Print_Titles</vt:lpstr>
      <vt:lpstr>'82'!Print_Titles</vt:lpstr>
      <vt:lpstr>'83'!Print_Titles</vt:lpstr>
      <vt:lpstr>'84'!Print_Titles</vt:lpstr>
      <vt:lpstr>'85'!Print_Titles</vt:lpstr>
      <vt:lpstr>'86'!Print_Titles</vt:lpstr>
      <vt:lpstr>'87'!Print_Titles</vt:lpstr>
      <vt:lpstr>'88'!Print_Titles</vt:lpstr>
      <vt:lpstr>'89'!Print_Titles</vt:lpstr>
      <vt:lpstr>'90'!Print_Titles</vt:lpstr>
      <vt:lpstr>'91'!Print_Titles</vt:lpstr>
      <vt:lpstr>'92'!Print_Titles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2025-01-12T04:39:19Z</cp:lastPrinted>
  <dcterms:created xsi:type="dcterms:W3CDTF">2019-01-18T02:15:39Z</dcterms:created>
  <dcterms:modified xsi:type="dcterms:W3CDTF">2025-01-13T01:20:17Z</dcterms:modified>
</cp:coreProperties>
</file>